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0" yWindow="-150" windowWidth="11475" windowHeight="7965" tabRatio="910" activeTab="8"/>
  </bookViews>
  <sheets>
    <sheet name="X Mipa" sheetId="1" r:id="rId1"/>
    <sheet name="X Ips" sheetId="2" r:id="rId2"/>
    <sheet name="XI Mipa" sheetId="3" r:id="rId3"/>
    <sheet name="XI Ips" sheetId="4" r:id="rId4"/>
    <sheet name="XII Mipa" sheetId="5" r:id="rId5"/>
    <sheet name="XII Ips" sheetId="6" r:id="rId6"/>
    <sheet name="X Ruang 1" sheetId="8" r:id="rId7"/>
    <sheet name="X Ruang 2" sheetId="7" r:id="rId8"/>
    <sheet name="X Ruang 3" sheetId="35" r:id="rId9"/>
    <sheet name="X Ruang 4" sheetId="9" r:id="rId10"/>
    <sheet name="X Ruang 5" sheetId="10" r:id="rId11"/>
    <sheet name="X Ruang 6" sheetId="11" r:id="rId12"/>
    <sheet name="X Ruang 7" sheetId="12" r:id="rId13"/>
    <sheet name="X Ruang 8" sheetId="13" r:id="rId14"/>
    <sheet name="X Ruang 9" sheetId="14" r:id="rId15"/>
    <sheet name="XI Ruang 1" sheetId="16" r:id="rId16"/>
    <sheet name="XI Ruang 2" sheetId="17" r:id="rId17"/>
    <sheet name="XI Ruang 3" sheetId="36" r:id="rId18"/>
    <sheet name="XI Ruang 4" sheetId="18" r:id="rId19"/>
    <sheet name="XI Ruang 5" sheetId="19" r:id="rId20"/>
    <sheet name="XI Ruang 6" sheetId="20" r:id="rId21"/>
    <sheet name="XI Ruang 7" sheetId="21" r:id="rId22"/>
    <sheet name="XI Ruang 8" sheetId="22" r:id="rId23"/>
    <sheet name="XI Ruang 9" sheetId="23" r:id="rId24"/>
    <sheet name="XII Ruang 1" sheetId="25" r:id="rId25"/>
    <sheet name="XII Ruang 2" sheetId="26" r:id="rId26"/>
    <sheet name="XII Ruang 3" sheetId="37" r:id="rId27"/>
    <sheet name="XII Ruang 4" sheetId="27" r:id="rId28"/>
    <sheet name="XII Ruang 5" sheetId="28" r:id="rId29"/>
    <sheet name="XII Ruang 6" sheetId="29" r:id="rId30"/>
    <sheet name="XII Ruang 7" sheetId="30" r:id="rId31"/>
    <sheet name="XII Ruang 8" sheetId="32" r:id="rId32"/>
    <sheet name="XII Ruang 9" sheetId="33" r:id="rId33"/>
  </sheets>
  <calcPr calcId="144525"/>
</workbook>
</file>

<file path=xl/calcChain.xml><?xml version="1.0" encoding="utf-8"?>
<calcChain xmlns="http://schemas.openxmlformats.org/spreadsheetml/2006/main">
  <c r="C14" i="19" l="1"/>
  <c r="C15" i="19"/>
  <c r="C16" i="19"/>
  <c r="C17" i="19"/>
  <c r="C20" i="19"/>
  <c r="C21" i="19"/>
  <c r="C22" i="19"/>
  <c r="C23" i="19"/>
  <c r="C24" i="19"/>
  <c r="C25" i="19"/>
  <c r="C26" i="19"/>
  <c r="C22" i="23"/>
  <c r="C23" i="23"/>
  <c r="C24" i="23"/>
  <c r="C25" i="23"/>
  <c r="C26" i="23"/>
  <c r="C17" i="18"/>
  <c r="C18" i="18"/>
  <c r="C19" i="18"/>
  <c r="C20" i="18"/>
  <c r="C21" i="18"/>
  <c r="C22" i="18"/>
  <c r="C23" i="18"/>
  <c r="C24" i="18"/>
  <c r="C25" i="18"/>
  <c r="C26" i="18"/>
  <c r="C23" i="17"/>
  <c r="C24" i="17"/>
  <c r="C25" i="17"/>
  <c r="C26" i="22" l="1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13" i="19"/>
  <c r="C12" i="19"/>
  <c r="C11" i="19"/>
  <c r="C10" i="19"/>
  <c r="C9" i="19"/>
  <c r="C8" i="19"/>
  <c r="C7" i="19"/>
  <c r="C113" i="4" l="1"/>
  <c r="C112" i="4"/>
  <c r="C111" i="4"/>
  <c r="C110" i="4"/>
  <c r="C109" i="4"/>
  <c r="C108" i="4"/>
  <c r="C107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</calcChain>
</file>

<file path=xl/sharedStrings.xml><?xml version="1.0" encoding="utf-8"?>
<sst xmlns="http://schemas.openxmlformats.org/spreadsheetml/2006/main" count="4224" uniqueCount="1632">
  <si>
    <t>Daftar Peserta Ujian Penilaian Akhir Semester Ganjil</t>
  </si>
  <si>
    <t>MAN 1 Belitung Tahun Pelajaran 2021/2022</t>
  </si>
  <si>
    <t>Nama</t>
  </si>
  <si>
    <t>Kelas</t>
  </si>
  <si>
    <t>No. Peserta Ujian</t>
  </si>
  <si>
    <t>No.  Urut</t>
  </si>
  <si>
    <t>Ahmad Nuril Anwar</t>
  </si>
  <si>
    <t>Anasri Maulyawan</t>
  </si>
  <si>
    <t>Annisa Rizkia Maulidina</t>
  </si>
  <si>
    <t>Arifin Ilham</t>
  </si>
  <si>
    <t>Arli Widian</t>
  </si>
  <si>
    <t>Berlan Nursurya</t>
  </si>
  <si>
    <t>Bilall Muhamad Aqbar</t>
  </si>
  <si>
    <t>Cindy Anisa Nurjannah</t>
  </si>
  <si>
    <t>Dinar Kalista Ramadini</t>
  </si>
  <si>
    <t>Dwi Ramadhini</t>
  </si>
  <si>
    <t>Enjel Nirwanti</t>
  </si>
  <si>
    <t>Fadhilah Ramadhani</t>
  </si>
  <si>
    <t>Fatimah Tuzzahroh Febrianti</t>
  </si>
  <si>
    <t>Fauziah</t>
  </si>
  <si>
    <t>Hawa Dalila</t>
  </si>
  <si>
    <t>Jovan Cantona</t>
  </si>
  <si>
    <t>Linda Ida Mustika</t>
  </si>
  <si>
    <t>Masyita Rahma Indun</t>
  </si>
  <si>
    <t>Meta Jefriyani</t>
  </si>
  <si>
    <t>Muhammad Aidil Fitri Putra Pratama</t>
  </si>
  <si>
    <t>Muhammad Faizal Majid</t>
  </si>
  <si>
    <t>Muhammad Gilang Pamungkas</t>
  </si>
  <si>
    <t>Naya Lestari</t>
  </si>
  <si>
    <t>Nida Nafisah</t>
  </si>
  <si>
    <t>Nonni Ramadani</t>
  </si>
  <si>
    <t>Nursa'adah</t>
  </si>
  <si>
    <t>Putri Nabila Nazarina</t>
  </si>
  <si>
    <t>Raffi Sakhi</t>
  </si>
  <si>
    <t>Rani</t>
  </si>
  <si>
    <t>Rendy Muhammad Arsyid</t>
  </si>
  <si>
    <t>Reva Dwiyanti</t>
  </si>
  <si>
    <t>Rizky Mahesa</t>
  </si>
  <si>
    <t>Salsabila Azzahrah</t>
  </si>
  <si>
    <t>Shiva Nurafifah</t>
  </si>
  <si>
    <t>Yuda Apriliansyah</t>
  </si>
  <si>
    <t>Yurlita</t>
  </si>
  <si>
    <t>X Mipa</t>
  </si>
  <si>
    <t>X Mipa 1</t>
  </si>
  <si>
    <t>Agnes Arzeti</t>
  </si>
  <si>
    <t>Agustian Tri Hanggara</t>
  </si>
  <si>
    <t>Alini Akbar</t>
  </si>
  <si>
    <t>Altya Badres Ramadhan</t>
  </si>
  <si>
    <t>Andi Ilham Arahman</t>
  </si>
  <si>
    <t>Ari Pramana</t>
  </si>
  <si>
    <t>Azzahra Humayro</t>
  </si>
  <si>
    <t>Belinda</t>
  </si>
  <si>
    <t>Eva Vagista</t>
  </si>
  <si>
    <t>Fadillah</t>
  </si>
  <si>
    <t>Faliza Nur Safitri</t>
  </si>
  <si>
    <t>Febri Kurniasih</t>
  </si>
  <si>
    <t>Guntur Adi Nugraha</t>
  </si>
  <si>
    <t>Husnul Khotimah</t>
  </si>
  <si>
    <t>Julian Pandanu</t>
  </si>
  <si>
    <t>Kirana Novianti Sancin</t>
  </si>
  <si>
    <t>Marlinda Junita</t>
  </si>
  <si>
    <t>Marza Fadila</t>
  </si>
  <si>
    <t>Mewa Felira</t>
  </si>
  <si>
    <t>Monika Sari</t>
  </si>
  <si>
    <t>Muchammad Anwarul Musyaddad</t>
  </si>
  <si>
    <t>Muhammad Aidil Syawalan Novanda</t>
  </si>
  <si>
    <t>Muhammad Zen</t>
  </si>
  <si>
    <t>Nadhira Zalfa Avianti</t>
  </si>
  <si>
    <t>Nailah Luthfiah Yasmine</t>
  </si>
  <si>
    <t>Nuril Qonain Pangestuti</t>
  </si>
  <si>
    <t>Pardi Salam</t>
  </si>
  <si>
    <t>Raffi</t>
  </si>
  <si>
    <t>Rayphaldi</t>
  </si>
  <si>
    <t>Reva As Syifa Gramana</t>
  </si>
  <si>
    <t>Syifaa Fauziyah</t>
  </si>
  <si>
    <t>Shila Nurafifah</t>
  </si>
  <si>
    <t>Siti Maisyaroh</t>
  </si>
  <si>
    <t>Tuti Heriyati</t>
  </si>
  <si>
    <t>Widia Indriani</t>
  </si>
  <si>
    <t>Wildan Ashabul Yamin</t>
  </si>
  <si>
    <t>X Mipa 2</t>
  </si>
  <si>
    <t>06-009-001</t>
  </si>
  <si>
    <t>06-009-002</t>
  </si>
  <si>
    <t>06-009-003</t>
  </si>
  <si>
    <t>06-009-004</t>
  </si>
  <si>
    <t>06-009-005</t>
  </si>
  <si>
    <t>06-009-006</t>
  </si>
  <si>
    <t>06-009-007</t>
  </si>
  <si>
    <t>06-009-008</t>
  </si>
  <si>
    <t>06-009-009</t>
  </si>
  <si>
    <t>06-009-010</t>
  </si>
  <si>
    <t>06-009-011</t>
  </si>
  <si>
    <t>06-009-012</t>
  </si>
  <si>
    <t>06-009-013</t>
  </si>
  <si>
    <t>06-009-014</t>
  </si>
  <si>
    <t>06-009-015</t>
  </si>
  <si>
    <t>06-009-016</t>
  </si>
  <si>
    <t>06-009-017</t>
  </si>
  <si>
    <t>06-009-018</t>
  </si>
  <si>
    <t>06-009-019</t>
  </si>
  <si>
    <t>06-009-020</t>
  </si>
  <si>
    <t>06-009-021</t>
  </si>
  <si>
    <t>06-009-022</t>
  </si>
  <si>
    <t>06-009-023</t>
  </si>
  <si>
    <t>06-009-024</t>
  </si>
  <si>
    <t>06-009-025</t>
  </si>
  <si>
    <t>06-009-026</t>
  </si>
  <si>
    <t>06-009-027</t>
  </si>
  <si>
    <t>06-009-028</t>
  </si>
  <si>
    <t>06-009-029</t>
  </si>
  <si>
    <t>06-009-030</t>
  </si>
  <si>
    <t>06-009-031</t>
  </si>
  <si>
    <t>06-009-032</t>
  </si>
  <si>
    <t>06-009-033</t>
  </si>
  <si>
    <t>06-009-034</t>
  </si>
  <si>
    <t>06-009-035</t>
  </si>
  <si>
    <t>06-009-036</t>
  </si>
  <si>
    <t>06-009-037</t>
  </si>
  <si>
    <t>06-009-038</t>
  </si>
  <si>
    <t>06-009-039</t>
  </si>
  <si>
    <t>06-009-040</t>
  </si>
  <si>
    <t>06-009-041</t>
  </si>
  <si>
    <t>06-009-042</t>
  </si>
  <si>
    <t>06-009-043</t>
  </si>
  <si>
    <t>06-009-044</t>
  </si>
  <si>
    <t>06-009-045</t>
  </si>
  <si>
    <t>06-009-046</t>
  </si>
  <si>
    <t>06-009-047</t>
  </si>
  <si>
    <t>06-009-048</t>
  </si>
  <si>
    <t>06-009-049</t>
  </si>
  <si>
    <t>06-009-050</t>
  </si>
  <si>
    <t>06-009-051</t>
  </si>
  <si>
    <t>06-009-052</t>
  </si>
  <si>
    <t>06-009-053</t>
  </si>
  <si>
    <t>06-009-054</t>
  </si>
  <si>
    <t>06-009-055</t>
  </si>
  <si>
    <t>06-009-056</t>
  </si>
  <si>
    <t>06-009-057</t>
  </si>
  <si>
    <t>06-009-058</t>
  </si>
  <si>
    <t>06-009-059</t>
  </si>
  <si>
    <t>06-009-060</t>
  </si>
  <si>
    <t>06-009-061</t>
  </si>
  <si>
    <t>06-009-062</t>
  </si>
  <si>
    <t>06-009-063</t>
  </si>
  <si>
    <t>06-009-064</t>
  </si>
  <si>
    <t>06-009-065</t>
  </si>
  <si>
    <t>06-009-066</t>
  </si>
  <si>
    <t>06-009-067</t>
  </si>
  <si>
    <t>06-009-068</t>
  </si>
  <si>
    <t>06-009-069</t>
  </si>
  <si>
    <t>06-009-070</t>
  </si>
  <si>
    <t>06-009-071</t>
  </si>
  <si>
    <t>06-009-072</t>
  </si>
  <si>
    <t>X Ips</t>
  </si>
  <si>
    <t>X Ips 1</t>
  </si>
  <si>
    <t>06-009-073</t>
  </si>
  <si>
    <t>06-009-074</t>
  </si>
  <si>
    <t>06-009-075</t>
  </si>
  <si>
    <t>06-009-076</t>
  </si>
  <si>
    <t>06-009-077</t>
  </si>
  <si>
    <t>06-009-078</t>
  </si>
  <si>
    <t>06-009-079</t>
  </si>
  <si>
    <t>06-009-080</t>
  </si>
  <si>
    <t>06-009-081</t>
  </si>
  <si>
    <t>06-009-082</t>
  </si>
  <si>
    <t>06-009-083</t>
  </si>
  <si>
    <t>06-009-084</t>
  </si>
  <si>
    <t>06-009-085</t>
  </si>
  <si>
    <t>06-009-086</t>
  </si>
  <si>
    <t>06-009-087</t>
  </si>
  <si>
    <t>06-009-088</t>
  </si>
  <si>
    <t>06-009-089</t>
  </si>
  <si>
    <t>06-009-090</t>
  </si>
  <si>
    <t>06-009-091</t>
  </si>
  <si>
    <t>06-009-092</t>
  </si>
  <si>
    <t>06-009-093</t>
  </si>
  <si>
    <t>06-009-094</t>
  </si>
  <si>
    <t>06-009-095</t>
  </si>
  <si>
    <t>06-009-096</t>
  </si>
  <si>
    <t>06-009-097</t>
  </si>
  <si>
    <t>06-009-098</t>
  </si>
  <si>
    <t>06-009-099</t>
  </si>
  <si>
    <t>06-009-100</t>
  </si>
  <si>
    <t>06-009-101</t>
  </si>
  <si>
    <t>06-009-102</t>
  </si>
  <si>
    <t>06-009-103</t>
  </si>
  <si>
    <t>06-009-104</t>
  </si>
  <si>
    <t>06-009-105</t>
  </si>
  <si>
    <t>06-009-106</t>
  </si>
  <si>
    <t>06-009-107</t>
  </si>
  <si>
    <t>06-009-108</t>
  </si>
  <si>
    <t>06-009-109</t>
  </si>
  <si>
    <t>06-009-110</t>
  </si>
  <si>
    <t>06-009-111</t>
  </si>
  <si>
    <t>06-009-112</t>
  </si>
  <si>
    <t>06-009-113</t>
  </si>
  <si>
    <t>06-009-114</t>
  </si>
  <si>
    <t>06-009-115</t>
  </si>
  <si>
    <t>06-009-116</t>
  </si>
  <si>
    <t>06-009-117</t>
  </si>
  <si>
    <t>06-009-118</t>
  </si>
  <si>
    <t>06-009-119</t>
  </si>
  <si>
    <t>06-009-120</t>
  </si>
  <si>
    <t>06-009-121</t>
  </si>
  <si>
    <t>06-009-122</t>
  </si>
  <si>
    <t>06-009-123</t>
  </si>
  <si>
    <t>06-009-124</t>
  </si>
  <si>
    <t>06-009-125</t>
  </si>
  <si>
    <t>06-009-126</t>
  </si>
  <si>
    <t>06-009-127</t>
  </si>
  <si>
    <t>06-009-128</t>
  </si>
  <si>
    <t>06-009-129</t>
  </si>
  <si>
    <t>06-009-130</t>
  </si>
  <si>
    <t>06-009-131</t>
  </si>
  <si>
    <t>06-009-132</t>
  </si>
  <si>
    <t>06-009-133</t>
  </si>
  <si>
    <t>06-009-134</t>
  </si>
  <si>
    <t>06-009-135</t>
  </si>
  <si>
    <t>06-009-136</t>
  </si>
  <si>
    <t>06-009-137</t>
  </si>
  <si>
    <t>06-009-138</t>
  </si>
  <si>
    <t>06-009-139</t>
  </si>
  <si>
    <t>Adinda</t>
  </si>
  <si>
    <t>Aisyah Nurhuriyah</t>
  </si>
  <si>
    <t>Aliyah Revalina</t>
  </si>
  <si>
    <t>Andesti Aprilia</t>
  </si>
  <si>
    <t>Athifah Mufidah</t>
  </si>
  <si>
    <t>Ayu Nirmala</t>
  </si>
  <si>
    <t>Bayu Dwi Putra</t>
  </si>
  <si>
    <t>Desi Haryanti</t>
  </si>
  <si>
    <t>Dimas Priodiantoro</t>
  </si>
  <si>
    <t>Dinda Lola</t>
  </si>
  <si>
    <t>Fakhry Achmad Alfahrezy</t>
  </si>
  <si>
    <t>Ferdiansyah</t>
  </si>
  <si>
    <t>Geger Satria Duta Nugraha</t>
  </si>
  <si>
    <t>Ifrianti</t>
  </si>
  <si>
    <t>Ilham</t>
  </si>
  <si>
    <t>Jezsa Joelyotin</t>
  </si>
  <si>
    <t>Jihan Fatimah Azzara</t>
  </si>
  <si>
    <t>Jorgi Arfandi</t>
  </si>
  <si>
    <t>Juliardo</t>
  </si>
  <si>
    <t>Laila Kurotul Hasanah</t>
  </si>
  <si>
    <t>Leo  Aldi</t>
  </si>
  <si>
    <t>Luthfi Waliyurrahman</t>
  </si>
  <si>
    <t>Mariyo</t>
  </si>
  <si>
    <t>Muhammad Zaki Rifaa</t>
  </si>
  <si>
    <t>Nabil Al Hikmal</t>
  </si>
  <si>
    <t>Nur Aisyah Aprisliyana</t>
  </si>
  <si>
    <t>Rahmat Hidayat</t>
  </si>
  <si>
    <t>Rindu Nendi</t>
  </si>
  <si>
    <t>Riska Hutni</t>
  </si>
  <si>
    <t>Riski Syahputra</t>
  </si>
  <si>
    <t>Sasgia Putri Syahrani</t>
  </si>
  <si>
    <t>Satrio Fitra Ramadhan</t>
  </si>
  <si>
    <t>Shevano Al Akbar</t>
  </si>
  <si>
    <t>Widya Rayna Febriola</t>
  </si>
  <si>
    <t>Yurlina</t>
  </si>
  <si>
    <t>Aditia</t>
  </si>
  <si>
    <t>Agun Pradila</t>
  </si>
  <si>
    <t>Ahmad Ripqy Mudawi</t>
  </si>
  <si>
    <t>Akhmad Anugrah</t>
  </si>
  <si>
    <t>Annas Tisya Aprila</t>
  </si>
  <si>
    <t>Avriyani</t>
  </si>
  <si>
    <t>Daffy Eldino</t>
  </si>
  <si>
    <t>Desta Dewangga</t>
  </si>
  <si>
    <t>Endah Wahyuningsih</t>
  </si>
  <si>
    <t>Ferdi</t>
  </si>
  <si>
    <t>Fikram Syahputra</t>
  </si>
  <si>
    <t>Gilang Ramadhan</t>
  </si>
  <si>
    <t>Haviz Daviandra</t>
  </si>
  <si>
    <t>Ibnu Aldiri</t>
  </si>
  <si>
    <t>Jofanni Anggraini</t>
  </si>
  <si>
    <t>Lahapi</t>
  </si>
  <si>
    <t>Mira Syahfitri</t>
  </si>
  <si>
    <t>Mochamad Jimmy Sholtan</t>
  </si>
  <si>
    <t>Nabil Walidin</t>
  </si>
  <si>
    <t>Nopitasari</t>
  </si>
  <si>
    <t>Nurul Amalia Azizah</t>
  </si>
  <si>
    <t>Pegri Nur Agkillah</t>
  </si>
  <si>
    <t>Rahmatia Fadilah</t>
  </si>
  <si>
    <t>Resti Monika</t>
  </si>
  <si>
    <t>Reva Amelia</t>
  </si>
  <si>
    <t>Rizki Faristu</t>
  </si>
  <si>
    <t>X Ips 2</t>
  </si>
  <si>
    <t>Rizki Ramadhan</t>
  </si>
  <si>
    <t>Salwa Nishfa</t>
  </si>
  <si>
    <t>Shahrizadl Saputro</t>
  </si>
  <si>
    <t>Shinta Aprilia Sari</t>
  </si>
  <si>
    <t>Taufik Hidayat</t>
  </si>
  <si>
    <t>Viola Deswynta Rahayu</t>
  </si>
  <si>
    <t>Winda Lestari</t>
  </si>
  <si>
    <t>Windyanto</t>
  </si>
  <si>
    <t>Yogyi Pranata</t>
  </si>
  <si>
    <t>Zaskia Putri Shantana</t>
  </si>
  <si>
    <t>06-009-140</t>
  </si>
  <si>
    <t>06-009-141</t>
  </si>
  <si>
    <t>06-009-142</t>
  </si>
  <si>
    <t>06-009-143</t>
  </si>
  <si>
    <t>06-009-144</t>
  </si>
  <si>
    <t>06-009-145</t>
  </si>
  <si>
    <t>06-009-146</t>
  </si>
  <si>
    <t>06-009-147</t>
  </si>
  <si>
    <t>06-009-148</t>
  </si>
  <si>
    <t>06-009-149</t>
  </si>
  <si>
    <t>06-009-150</t>
  </si>
  <si>
    <t>06-009-151</t>
  </si>
  <si>
    <t>06-009-152</t>
  </si>
  <si>
    <t>06-009-153</t>
  </si>
  <si>
    <t>06-009-154</t>
  </si>
  <si>
    <t>06-009-155</t>
  </si>
  <si>
    <t>06-009-156</t>
  </si>
  <si>
    <t>06-009-157</t>
  </si>
  <si>
    <t>Agryansyah Iras Assobirin</t>
  </si>
  <si>
    <t>Andika Putra Muhammad</t>
  </si>
  <si>
    <t>Apriyani</t>
  </si>
  <si>
    <t>X Ips 3</t>
  </si>
  <si>
    <t>Aulion Fernandes</t>
  </si>
  <si>
    <t>Barkah Illahi</t>
  </si>
  <si>
    <t>Bella Shabilla</t>
  </si>
  <si>
    <t>Daniel Galindra</t>
  </si>
  <si>
    <t>Davin Dey Juzu</t>
  </si>
  <si>
    <t>Dita Ramadani</t>
  </si>
  <si>
    <t>Elvira Shinta</t>
  </si>
  <si>
    <t>Ferdin Firmanda Putra</t>
  </si>
  <si>
    <t>Gadis</t>
  </si>
  <si>
    <t>Gita</t>
  </si>
  <si>
    <t>Gracia Parera</t>
  </si>
  <si>
    <t>Harrys</t>
  </si>
  <si>
    <t>Ibay Chaikal Putra</t>
  </si>
  <si>
    <t>Ifan</t>
  </si>
  <si>
    <t>Ilham Satrio</t>
  </si>
  <si>
    <t>Irgi Sahwal</t>
  </si>
  <si>
    <t>Jesica Amelia</t>
  </si>
  <si>
    <t>Jumiarti</t>
  </si>
  <si>
    <t>Kelsya Aulya</t>
  </si>
  <si>
    <t>Lisa Apriliani</t>
  </si>
  <si>
    <t>M.Reno Raihan</t>
  </si>
  <si>
    <t>Maya Nurmala</t>
  </si>
  <si>
    <t>Nur Sela</t>
  </si>
  <si>
    <t>Raihan Pratama</t>
  </si>
  <si>
    <t>Rasel Raditya Praya</t>
  </si>
  <si>
    <t>Rezki Maulana</t>
  </si>
  <si>
    <t>Ridho Nugraha</t>
  </si>
  <si>
    <t>Risti</t>
  </si>
  <si>
    <t>Silka Meilini</t>
  </si>
  <si>
    <t>Subhan Fahreza</t>
  </si>
  <si>
    <t>Windi</t>
  </si>
  <si>
    <t>Winda Safitri</t>
  </si>
  <si>
    <t>Zulfikri</t>
  </si>
  <si>
    <t>06-009-158</t>
  </si>
  <si>
    <t>06-009-159</t>
  </si>
  <si>
    <t>06-009-160</t>
  </si>
  <si>
    <t>06-009-161</t>
  </si>
  <si>
    <t>06-009-162</t>
  </si>
  <si>
    <t>06-009-163</t>
  </si>
  <si>
    <t>06-009-164</t>
  </si>
  <si>
    <t>06-009-165</t>
  </si>
  <si>
    <t>06-009-166</t>
  </si>
  <si>
    <t>06-009-167</t>
  </si>
  <si>
    <t>06-009-168</t>
  </si>
  <si>
    <t>06-009-169</t>
  </si>
  <si>
    <t>06-009-170</t>
  </si>
  <si>
    <t>06-009-171</t>
  </si>
  <si>
    <t>06-009-172</t>
  </si>
  <si>
    <t>06-009-173</t>
  </si>
  <si>
    <t>06-009-174</t>
  </si>
  <si>
    <t>06-009-175</t>
  </si>
  <si>
    <t>06-009-176</t>
  </si>
  <si>
    <t>06-009-177</t>
  </si>
  <si>
    <t>06-009-178</t>
  </si>
  <si>
    <t>06-009-179</t>
  </si>
  <si>
    <t>06-009-180</t>
  </si>
  <si>
    <t>06-009-181</t>
  </si>
  <si>
    <t>06-009-182</t>
  </si>
  <si>
    <t>06-009-183</t>
  </si>
  <si>
    <t>06-009-184</t>
  </si>
  <si>
    <t>06-009-185</t>
  </si>
  <si>
    <t>06-009-186</t>
  </si>
  <si>
    <t>06-009-187</t>
  </si>
  <si>
    <t>06-009-188</t>
  </si>
  <si>
    <t>06-009-189</t>
  </si>
  <si>
    <t>06-009-190</t>
  </si>
  <si>
    <t>06-009-191</t>
  </si>
  <si>
    <t>06-009-192</t>
  </si>
  <si>
    <t>06-009-193</t>
  </si>
  <si>
    <t>06-009-194</t>
  </si>
  <si>
    <t>06-009-195</t>
  </si>
  <si>
    <t>06-009-196</t>
  </si>
  <si>
    <t>06-009-197</t>
  </si>
  <si>
    <t>06-009-198</t>
  </si>
  <si>
    <t>06-009-199</t>
  </si>
  <si>
    <t>06-009-200</t>
  </si>
  <si>
    <t>06-009-201</t>
  </si>
  <si>
    <t>06-009-202</t>
  </si>
  <si>
    <t>06-009-203</t>
  </si>
  <si>
    <t>06-009-204</t>
  </si>
  <si>
    <t>06-009-205</t>
  </si>
  <si>
    <t>06-009-206</t>
  </si>
  <si>
    <t>06-009-207</t>
  </si>
  <si>
    <t>06-009-208</t>
  </si>
  <si>
    <t>06-009-209</t>
  </si>
  <si>
    <t>06-009-210</t>
  </si>
  <si>
    <t>06-009-211</t>
  </si>
  <si>
    <t>06-009-212</t>
  </si>
  <si>
    <t>06-009-213</t>
  </si>
  <si>
    <t>06-009-214</t>
  </si>
  <si>
    <t>06-009-215</t>
  </si>
  <si>
    <t>06-009-216</t>
  </si>
  <si>
    <t>06-009-217</t>
  </si>
  <si>
    <t>06-009-218</t>
  </si>
  <si>
    <t>06-009-219</t>
  </si>
  <si>
    <t>06-009-220</t>
  </si>
  <si>
    <t>06-009-221</t>
  </si>
  <si>
    <t>06-009-222</t>
  </si>
  <si>
    <t>06-009-223</t>
  </si>
  <si>
    <t>06-009-224</t>
  </si>
  <si>
    <t>06-009-225</t>
  </si>
  <si>
    <t>06-009-226</t>
  </si>
  <si>
    <t>06-009-227</t>
  </si>
  <si>
    <t>06-009-228</t>
  </si>
  <si>
    <t>06-009-229</t>
  </si>
  <si>
    <t>06-009-230</t>
  </si>
  <si>
    <t>06-009-231</t>
  </si>
  <si>
    <t>06-009-232</t>
  </si>
  <si>
    <t>06-009-233</t>
  </si>
  <si>
    <t>06-009-234</t>
  </si>
  <si>
    <t>06-009-235</t>
  </si>
  <si>
    <t>06-009-236</t>
  </si>
  <si>
    <t>06-009-237</t>
  </si>
  <si>
    <t>06-009-238</t>
  </si>
  <si>
    <t>06-009-239</t>
  </si>
  <si>
    <t>06-009-240</t>
  </si>
  <si>
    <t>06-009-241</t>
  </si>
  <si>
    <t>06-009-242</t>
  </si>
  <si>
    <t>06-009-243</t>
  </si>
  <si>
    <t>06-009-244</t>
  </si>
  <si>
    <t>06-009-245</t>
  </si>
  <si>
    <t>06-009-246</t>
  </si>
  <si>
    <t>06-009-247</t>
  </si>
  <si>
    <t>06-009-248</t>
  </si>
  <si>
    <t>06-009-249</t>
  </si>
  <si>
    <t>06-009-250</t>
  </si>
  <si>
    <t>06-009-251</t>
  </si>
  <si>
    <t>XI Mipa</t>
  </si>
  <si>
    <t>XI Mipa 1</t>
  </si>
  <si>
    <t>Abelia</t>
  </si>
  <si>
    <t>Adam Nazri Saqif</t>
  </si>
  <si>
    <t>Aldhi Tri Nugroho</t>
  </si>
  <si>
    <t>Anisah Sawitri</t>
  </si>
  <si>
    <t>Aura Thresekya Nuva</t>
  </si>
  <si>
    <t>Budi setiawan</t>
  </si>
  <si>
    <t>Cantika Rahmadani</t>
  </si>
  <si>
    <t>Chaerunisa Salsabila</t>
  </si>
  <si>
    <t>Chinta Rury</t>
  </si>
  <si>
    <t>Dea</t>
  </si>
  <si>
    <t>Dhifa Ratika</t>
  </si>
  <si>
    <t>Dimas Darmansyah</t>
  </si>
  <si>
    <t>Dwi Zahwa Desna</t>
  </si>
  <si>
    <t>Erika Fitri</t>
  </si>
  <si>
    <t>Faruq Al Firjatullah</t>
  </si>
  <si>
    <t>Feby</t>
  </si>
  <si>
    <t>Gladis Sagita</t>
  </si>
  <si>
    <t>Hary Nugroho</t>
  </si>
  <si>
    <t>K.A Aranda Dera Devas</t>
  </si>
  <si>
    <t>Kayla Tiffanya Putri</t>
  </si>
  <si>
    <t>Krisginantiar</t>
  </si>
  <si>
    <t>Minova Ariesta Nanda Restu</t>
  </si>
  <si>
    <t>Muhammad Ardiansyah</t>
  </si>
  <si>
    <t>Muhammad Fajri</t>
  </si>
  <si>
    <t>Muhammad Rafif Rizqullah</t>
  </si>
  <si>
    <t>Nabila Calisa Nurazizah</t>
  </si>
  <si>
    <t>Nadilla</t>
  </si>
  <si>
    <t>Nur Idlal Shobihah</t>
  </si>
  <si>
    <t>Putri Permata Sari</t>
  </si>
  <si>
    <t>Rengga</t>
  </si>
  <si>
    <t>Revita Agustin</t>
  </si>
  <si>
    <t>Salsabila Rahmadani</t>
  </si>
  <si>
    <t>Sulistyani</t>
  </si>
  <si>
    <t>Tiara</t>
  </si>
  <si>
    <t>Yupiana</t>
  </si>
  <si>
    <t>Zahra Amelia</t>
  </si>
  <si>
    <t>XI Mipa 2</t>
  </si>
  <si>
    <t>Adelia</t>
  </si>
  <si>
    <t>Alimah Yusriyah</t>
  </si>
  <si>
    <t>Aliya</t>
  </si>
  <si>
    <t>Andi M. Fauzan Fahrizal</t>
  </si>
  <si>
    <t>Aril</t>
  </si>
  <si>
    <t>Bunga Maulidia Salsabila</t>
  </si>
  <si>
    <t>Cindy Nur Fatimah  S</t>
  </si>
  <si>
    <t>Erji Akram Rayra</t>
  </si>
  <si>
    <t>Dwi Anggreyni</t>
  </si>
  <si>
    <t>Firmansyah</t>
  </si>
  <si>
    <t>Friska Beby</t>
  </si>
  <si>
    <t>Hilya Az-Zahra</t>
  </si>
  <si>
    <t>Jeny Putri Riyati</t>
  </si>
  <si>
    <t>Kurrotul Aini</t>
  </si>
  <si>
    <t>Muhammad Dzakiy Fadhilah</t>
  </si>
  <si>
    <t>Muhammad Farhan Paruda</t>
  </si>
  <si>
    <t>Muhammad Mukhlis</t>
  </si>
  <si>
    <t>Muhammad Salman Alfarizi</t>
  </si>
  <si>
    <t>Nabila Amalia Sugandi</t>
  </si>
  <si>
    <t>Nadilla Ramadhani</t>
  </si>
  <si>
    <t>Nashwa Agustiana Putri</t>
  </si>
  <si>
    <t>Naurah Haska Imtinan</t>
  </si>
  <si>
    <t>Nova</t>
  </si>
  <si>
    <t>Reza Syahputra</t>
  </si>
  <si>
    <t>Riyani</t>
  </si>
  <si>
    <t>Robby Maulana</t>
  </si>
  <si>
    <t>Rofiatul Latifatun Nisa</t>
  </si>
  <si>
    <t>Selfi</t>
  </si>
  <si>
    <t>Sumarni</t>
  </si>
  <si>
    <t>Surya Ramadhani</t>
  </si>
  <si>
    <t>Tura Rara</t>
  </si>
  <si>
    <t>Yega Veriska</t>
  </si>
  <si>
    <t>Vitro Puji Pangestu</t>
  </si>
  <si>
    <t>Zacky Husseini Fadillah</t>
  </si>
  <si>
    <t>Zahra Muharraran</t>
  </si>
  <si>
    <t>06-009-252</t>
  </si>
  <si>
    <t>06-009-253</t>
  </si>
  <si>
    <t>06-009-254</t>
  </si>
  <si>
    <t>06-009-255</t>
  </si>
  <si>
    <t>06-009-256</t>
  </si>
  <si>
    <t>06-009-257</t>
  </si>
  <si>
    <t>06-009-258</t>
  </si>
  <si>
    <t>06-009-259</t>
  </si>
  <si>
    <t>06-009-260</t>
  </si>
  <si>
    <t>06-009-261</t>
  </si>
  <si>
    <t>06-009-262</t>
  </si>
  <si>
    <t>06-009-263</t>
  </si>
  <si>
    <t>06-009-264</t>
  </si>
  <si>
    <t>06-009-265</t>
  </si>
  <si>
    <t>06-009-266</t>
  </si>
  <si>
    <t>06-009-267</t>
  </si>
  <si>
    <t>06-009-268</t>
  </si>
  <si>
    <t>06-009-269</t>
  </si>
  <si>
    <t>06-009-270</t>
  </si>
  <si>
    <t>06-009-271</t>
  </si>
  <si>
    <t>06-009-272</t>
  </si>
  <si>
    <t>06-009-273</t>
  </si>
  <si>
    <t>06-009-274</t>
  </si>
  <si>
    <t>06-009-275</t>
  </si>
  <si>
    <t>06-009-276</t>
  </si>
  <si>
    <t>06-009-277</t>
  </si>
  <si>
    <t>06-009-278</t>
  </si>
  <si>
    <t>06-009-279</t>
  </si>
  <si>
    <t>06-009-280</t>
  </si>
  <si>
    <t>06-009-281</t>
  </si>
  <si>
    <t>06-009-282</t>
  </si>
  <si>
    <t>06-009-283</t>
  </si>
  <si>
    <t>06-009-284</t>
  </si>
  <si>
    <t>06-009-285</t>
  </si>
  <si>
    <t>06-009-286</t>
  </si>
  <si>
    <t>06-009-287</t>
  </si>
  <si>
    <t>06-009-288</t>
  </si>
  <si>
    <t>06-009-289</t>
  </si>
  <si>
    <t>06-009-290</t>
  </si>
  <si>
    <t>06-009-291</t>
  </si>
  <si>
    <t>06-009-292</t>
  </si>
  <si>
    <t>06-009-293</t>
  </si>
  <si>
    <t>06-009-294</t>
  </si>
  <si>
    <t>06-009-295</t>
  </si>
  <si>
    <t>06-009-296</t>
  </si>
  <si>
    <t>06-009-297</t>
  </si>
  <si>
    <t>06-009-298</t>
  </si>
  <si>
    <t>06-009-299</t>
  </si>
  <si>
    <t>06-009-300</t>
  </si>
  <si>
    <t>06-009-301</t>
  </si>
  <si>
    <t>06-009-302</t>
  </si>
  <si>
    <t>06-009-303</t>
  </si>
  <si>
    <t>06-009-304</t>
  </si>
  <si>
    <t>06-009-305</t>
  </si>
  <si>
    <t>06-009-306</t>
  </si>
  <si>
    <t>06-009-307</t>
  </si>
  <si>
    <t>06-009-308</t>
  </si>
  <si>
    <t>06-009-309</t>
  </si>
  <si>
    <t>06-009-310</t>
  </si>
  <si>
    <t>06-009-311</t>
  </si>
  <si>
    <t>06-009-312</t>
  </si>
  <si>
    <t>06-009-313</t>
  </si>
  <si>
    <t>06-009-314</t>
  </si>
  <si>
    <t>06-009-315</t>
  </si>
  <si>
    <t>06-009-316</t>
  </si>
  <si>
    <t>06-009-317</t>
  </si>
  <si>
    <t>06-009-318</t>
  </si>
  <si>
    <t>06-009-319</t>
  </si>
  <si>
    <t>06-009-320</t>
  </si>
  <si>
    <t>06-009-321</t>
  </si>
  <si>
    <t>06-009-322</t>
  </si>
  <si>
    <t>06-009-323</t>
  </si>
  <si>
    <t>06-009-324</t>
  </si>
  <si>
    <t>06-009-325</t>
  </si>
  <si>
    <t>06-009-326</t>
  </si>
  <si>
    <t>06-009-327</t>
  </si>
  <si>
    <t>06-009-328</t>
  </si>
  <si>
    <t>06-009-329</t>
  </si>
  <si>
    <t>06-009-330</t>
  </si>
  <si>
    <t>06-009-331</t>
  </si>
  <si>
    <t>06-009-332</t>
  </si>
  <si>
    <t>06-009-333</t>
  </si>
  <si>
    <t>06-009-334</t>
  </si>
  <si>
    <t>06-009-335</t>
  </si>
  <si>
    <t>06-009-336</t>
  </si>
  <si>
    <t>06-009-337</t>
  </si>
  <si>
    <t>06-009-338</t>
  </si>
  <si>
    <t>06-009-339</t>
  </si>
  <si>
    <t>06-009-340</t>
  </si>
  <si>
    <t>06-009-341</t>
  </si>
  <si>
    <t>06-009-342</t>
  </si>
  <si>
    <t>06-009-343</t>
  </si>
  <si>
    <t>06-009-344</t>
  </si>
  <si>
    <t>06-009-345</t>
  </si>
  <si>
    <t>06-009-346</t>
  </si>
  <si>
    <t>06-009-347</t>
  </si>
  <si>
    <t>06-009-348</t>
  </si>
  <si>
    <t>06-009-349</t>
  </si>
  <si>
    <t>06-009-350</t>
  </si>
  <si>
    <t>06-009-351</t>
  </si>
  <si>
    <t>06-009-352</t>
  </si>
  <si>
    <t>06-009-353</t>
  </si>
  <si>
    <t>06-009-354</t>
  </si>
  <si>
    <t>06-009-355</t>
  </si>
  <si>
    <t>06-009-356</t>
  </si>
  <si>
    <t>06-009-357</t>
  </si>
  <si>
    <t>06-009-358</t>
  </si>
  <si>
    <t>Adji Julianto</t>
  </si>
  <si>
    <t>Adnil Aden</t>
  </si>
  <si>
    <t>Akram Fidiansyah</t>
  </si>
  <si>
    <t>Albib Luvky Alni</t>
  </si>
  <si>
    <t>Amirullah Putri</t>
  </si>
  <si>
    <t>Bella Artika</t>
  </si>
  <si>
    <t>Danu Timantio Pratama</t>
  </si>
  <si>
    <t>Daru Tri Astuti</t>
  </si>
  <si>
    <t>Dhea Fitri Ananda</t>
  </si>
  <si>
    <t>Erisko</t>
  </si>
  <si>
    <t>Erza Saputra Pratama</t>
  </si>
  <si>
    <t>Ferawati</t>
  </si>
  <si>
    <t>Haidir Daffa Syarief H</t>
  </si>
  <si>
    <t>Intan</t>
  </si>
  <si>
    <t>K.A.Sultan Muhammad Roqin</t>
  </si>
  <si>
    <t>Lexsa Noviyanti</t>
  </si>
  <si>
    <t>M.Rafli</t>
  </si>
  <si>
    <t>Masya Dwi Leonartha</t>
  </si>
  <si>
    <t>Muhammad Zicco Pramesta</t>
  </si>
  <si>
    <t>Nabila Meiryani</t>
  </si>
  <si>
    <t>Novi  Rosita</t>
  </si>
  <si>
    <t>Peni Puspita</t>
  </si>
  <si>
    <t>Raffi Ahmad Ar Rizki</t>
  </si>
  <si>
    <t>Ramadhio Aidil Fitra</t>
  </si>
  <si>
    <t>Randa Safutra</t>
  </si>
  <si>
    <t>Rekka Ridianti</t>
  </si>
  <si>
    <t>Revanol Tridiva Nusantara</t>
  </si>
  <si>
    <t>Rezky Ramadhan Nandra Caya</t>
  </si>
  <si>
    <t>Rizki Ananda</t>
  </si>
  <si>
    <t>Selviani</t>
  </si>
  <si>
    <t>Suryadi Khairul Rahmad</t>
  </si>
  <si>
    <t>Syifa Humaira</t>
  </si>
  <si>
    <t>Tini Utami</t>
  </si>
  <si>
    <t>Viccen Mandala Kristian</t>
  </si>
  <si>
    <t>Welson Kurniawan</t>
  </si>
  <si>
    <t>Yudhystriadi</t>
  </si>
  <si>
    <t>XI Ips</t>
  </si>
  <si>
    <t>XI Ips 1</t>
  </si>
  <si>
    <t>Albizar Kahfi</t>
  </si>
  <si>
    <t>Alky  Hafiz</t>
  </si>
  <si>
    <t>Alvin Julian Syaputra</t>
  </si>
  <si>
    <t>Alwansyah putra</t>
  </si>
  <si>
    <t>Andi Nurfadillah Marcelino</t>
  </si>
  <si>
    <t>Bolita</t>
  </si>
  <si>
    <t>Destian Arzi</t>
  </si>
  <si>
    <t>Dhara Preti Shinta</t>
  </si>
  <si>
    <t>Dharma Setiawan</t>
  </si>
  <si>
    <t>Dwi  Julistia</t>
  </si>
  <si>
    <t>Exel Prananda</t>
  </si>
  <si>
    <t>Gelia Safira</t>
  </si>
  <si>
    <t>Inggrilia Tanzila Nurul Muslimah</t>
  </si>
  <si>
    <t>Jery Bayu Nugroho</t>
  </si>
  <si>
    <t>Kefin  Refaldi</t>
  </si>
  <si>
    <t>Merysta Anggraini</t>
  </si>
  <si>
    <t>Monalisa Nirwandi</t>
  </si>
  <si>
    <t>Muhamad Al Farabi</t>
  </si>
  <si>
    <t>Muhammad Andika Fauzan</t>
  </si>
  <si>
    <t>Nabila Putri Alni</t>
  </si>
  <si>
    <t>Nopianti</t>
  </si>
  <si>
    <t>Noval Ramadianto</t>
  </si>
  <si>
    <t>Nur Jannah Triani</t>
  </si>
  <si>
    <t>Prayoga Destralianto</t>
  </si>
  <si>
    <t>Radit Irgianto</t>
  </si>
  <si>
    <t>Randi Safitra</t>
  </si>
  <si>
    <t>Rapi Ulfia</t>
  </si>
  <si>
    <t>Raska Fernandes</t>
  </si>
  <si>
    <t>Rindah Ayu Nashaqi</t>
  </si>
  <si>
    <t>Satrio Agustin</t>
  </si>
  <si>
    <t>Shotta Anugerah Pratama</t>
  </si>
  <si>
    <t>Tarisda</t>
  </si>
  <si>
    <t>Tiwi Nihayatun</t>
  </si>
  <si>
    <t>Wibby Albar Farian</t>
  </si>
  <si>
    <t>Yuni Aprilia</t>
  </si>
  <si>
    <t>Zahrotul  Munawaroh</t>
  </si>
  <si>
    <t>XI Ips 2</t>
  </si>
  <si>
    <t>Agit</t>
  </si>
  <si>
    <t>Andre Saputra</t>
  </si>
  <si>
    <t>Andrian</t>
  </si>
  <si>
    <t>Anggrilia Tanzila Nurul Muslimah</t>
  </si>
  <si>
    <t>Anindita Dwi Rahmawati</t>
  </si>
  <si>
    <t>Cris Natalia Indah</t>
  </si>
  <si>
    <t>Delia Puspita Sari</t>
  </si>
  <si>
    <t>Dicky Wahyu Pratama</t>
  </si>
  <si>
    <t>Duta Alvanso</t>
  </si>
  <si>
    <t>Dwi Rintan Saputri</t>
  </si>
  <si>
    <t>Jesyca</t>
  </si>
  <si>
    <t>Kelpin Armanda</t>
  </si>
  <si>
    <t>Marsyah Finanda</t>
  </si>
  <si>
    <t>Melan</t>
  </si>
  <si>
    <t>Muhammad Arifin Ihsan</t>
  </si>
  <si>
    <t>Muhammad Nurdin</t>
  </si>
  <si>
    <t>N a b i l</t>
  </si>
  <si>
    <t>Novaldi Rahmat Hidayat</t>
  </si>
  <si>
    <t>Nur Adji Pratama</t>
  </si>
  <si>
    <t>Nurul Akbar</t>
  </si>
  <si>
    <t>Putri karismah</t>
  </si>
  <si>
    <t>Raditia Pratama</t>
  </si>
  <si>
    <t>Rangga Triseptio</t>
  </si>
  <si>
    <t>Rey Rifanda</t>
  </si>
  <si>
    <t>Reyhan Maulana</t>
  </si>
  <si>
    <t>Ristian Al Qodri</t>
  </si>
  <si>
    <t>Salsabila Firdaus</t>
  </si>
  <si>
    <t>Sarfina</t>
  </si>
  <si>
    <t>Selta</t>
  </si>
  <si>
    <t>Shella Puspita</t>
  </si>
  <si>
    <t>Sobhi Rizqi</t>
  </si>
  <si>
    <t>Suci Octo Ramadhani</t>
  </si>
  <si>
    <t>Tiwi utari</t>
  </si>
  <si>
    <t>Vanny Ilham Pratama</t>
  </si>
  <si>
    <t>Yusriani</t>
  </si>
  <si>
    <t>XI Ips 3</t>
  </si>
  <si>
    <t>06-009-359</t>
  </si>
  <si>
    <t>XII Mipa</t>
  </si>
  <si>
    <t>06-009-360</t>
  </si>
  <si>
    <t>06-009-361</t>
  </si>
  <si>
    <t>06-009-362</t>
  </si>
  <si>
    <t>06-009-363</t>
  </si>
  <si>
    <t>06-009-364</t>
  </si>
  <si>
    <t>06-009-365</t>
  </si>
  <si>
    <t>06-009-366</t>
  </si>
  <si>
    <t>06-009-367</t>
  </si>
  <si>
    <t>06-009-368</t>
  </si>
  <si>
    <t>06-009-369</t>
  </si>
  <si>
    <t>06-009-370</t>
  </si>
  <si>
    <t>06-009-371</t>
  </si>
  <si>
    <t>06-009-372</t>
  </si>
  <si>
    <t>06-009-373</t>
  </si>
  <si>
    <t>06-009-374</t>
  </si>
  <si>
    <t>06-009-375</t>
  </si>
  <si>
    <t>06-009-376</t>
  </si>
  <si>
    <t>06-009-377</t>
  </si>
  <si>
    <t>06-009-378</t>
  </si>
  <si>
    <t>06-009-379</t>
  </si>
  <si>
    <t>06-009-380</t>
  </si>
  <si>
    <t>06-009-381</t>
  </si>
  <si>
    <t>06-009-382</t>
  </si>
  <si>
    <t>06-009-383</t>
  </si>
  <si>
    <t>06-009-384</t>
  </si>
  <si>
    <t>06-009-385</t>
  </si>
  <si>
    <t>06-009-386</t>
  </si>
  <si>
    <t>06-009-387</t>
  </si>
  <si>
    <t>06-009-388</t>
  </si>
  <si>
    <t>06-009-389</t>
  </si>
  <si>
    <t>06-009-390</t>
  </si>
  <si>
    <t>06-009-391</t>
  </si>
  <si>
    <t>06-009-392</t>
  </si>
  <si>
    <t>06-009-393</t>
  </si>
  <si>
    <t>06-009-394</t>
  </si>
  <si>
    <t>06-009-395</t>
  </si>
  <si>
    <t>06-009-396</t>
  </si>
  <si>
    <t>06-009-397</t>
  </si>
  <si>
    <t>06-009-398</t>
  </si>
  <si>
    <t>06-009-399</t>
  </si>
  <si>
    <t>06-009-400</t>
  </si>
  <si>
    <t>06-009-401</t>
  </si>
  <si>
    <t>06-009-402</t>
  </si>
  <si>
    <t>06-009-403</t>
  </si>
  <si>
    <t>06-009-404</t>
  </si>
  <si>
    <t>06-009-405</t>
  </si>
  <si>
    <t>06-009-406</t>
  </si>
  <si>
    <t>06-009-407</t>
  </si>
  <si>
    <t>06-009-408</t>
  </si>
  <si>
    <t>06-009-409</t>
  </si>
  <si>
    <t>06-009-410</t>
  </si>
  <si>
    <t>06-009-411</t>
  </si>
  <si>
    <t>06-009-412</t>
  </si>
  <si>
    <t>06-009-413</t>
  </si>
  <si>
    <t>06-009-414</t>
  </si>
  <si>
    <t>06-009-415</t>
  </si>
  <si>
    <t>06-009-416</t>
  </si>
  <si>
    <t>06-009-417</t>
  </si>
  <si>
    <t>06-009-418</t>
  </si>
  <si>
    <t>06-009-419</t>
  </si>
  <si>
    <t>06-009-420</t>
  </si>
  <si>
    <t>06-009-421</t>
  </si>
  <si>
    <t>06-009-422</t>
  </si>
  <si>
    <t>06-009-423</t>
  </si>
  <si>
    <t>06-009-424</t>
  </si>
  <si>
    <t>06-009-425</t>
  </si>
  <si>
    <t>06-009-426</t>
  </si>
  <si>
    <t>06-009-427</t>
  </si>
  <si>
    <t>06-009-428</t>
  </si>
  <si>
    <t>06-009-429</t>
  </si>
  <si>
    <t>06-009-430</t>
  </si>
  <si>
    <t>ABDUR RASYID</t>
  </si>
  <si>
    <t>AGHISTA DESVIRA</t>
  </si>
  <si>
    <t>AISAH BELA SAFITRI</t>
  </si>
  <si>
    <t>ANTONI</t>
  </si>
  <si>
    <t>BEWI FAWWAZI</t>
  </si>
  <si>
    <t>BUDIANTO</t>
  </si>
  <si>
    <t>DENDI</t>
  </si>
  <si>
    <t>DINA WULANDARI</t>
  </si>
  <si>
    <t>DWI CITRA PRATIWI</t>
  </si>
  <si>
    <t>ENGIE RAMADHANI</t>
  </si>
  <si>
    <t>EVA SARTI ELVARA</t>
  </si>
  <si>
    <t>FEBY AYU ANANDA PUTRI</t>
  </si>
  <si>
    <t>IRFAN</t>
  </si>
  <si>
    <t>KEMAS KHAIRUNSYAH</t>
  </si>
  <si>
    <t>LALA FEBRIYANTI LESTARI</t>
  </si>
  <si>
    <t>MEIDIARJUN</t>
  </si>
  <si>
    <t>MESYA</t>
  </si>
  <si>
    <t>MIFTAH FADHILAH</t>
  </si>
  <si>
    <t>MUHAMAD FERDI FIRDAUS</t>
  </si>
  <si>
    <t>MUHAMMAD TAUFIQ</t>
  </si>
  <si>
    <t>MUTIARA LESTARI</t>
  </si>
  <si>
    <t>NABILAH</t>
  </si>
  <si>
    <t>PUTRI</t>
  </si>
  <si>
    <t>RAMADAN DWI PUTRA</t>
  </si>
  <si>
    <t>RIPALDO JULIYANO</t>
  </si>
  <si>
    <t>RONI SIANTURI</t>
  </si>
  <si>
    <t>SEKAR FAUZIAH</t>
  </si>
  <si>
    <t>SHENDY ALFA REZA</t>
  </si>
  <si>
    <t>THEO KHAIRULLAH</t>
  </si>
  <si>
    <t>TIARA</t>
  </si>
  <si>
    <t>VIDYANTI ANIS FITRIA</t>
  </si>
  <si>
    <t>VIVI ANJELLY</t>
  </si>
  <si>
    <t>YOFRIAN PRAYONO</t>
  </si>
  <si>
    <t>XII Mipa 1</t>
  </si>
  <si>
    <t>AMELIA</t>
  </si>
  <si>
    <t>AQHTARR NANDY ALFARRIJ</t>
  </si>
  <si>
    <t>ASIH DWITIA</t>
  </si>
  <si>
    <t>ASYIFA DHARMA PUTRI</t>
  </si>
  <si>
    <t>CAHYOE AGUSTINO</t>
  </si>
  <si>
    <t>DIAH INDAH SETIORINI</t>
  </si>
  <si>
    <t>DINDA DEA RIZKI SARI</t>
  </si>
  <si>
    <t>FADHEL</t>
  </si>
  <si>
    <t>FRISTA MONTANA LYNTO</t>
  </si>
  <si>
    <t>GERDY PRATAMA</t>
  </si>
  <si>
    <t>HERNAWATI</t>
  </si>
  <si>
    <t>IRVANY AKBAR</t>
  </si>
  <si>
    <t>ISTIQOMAH</t>
  </si>
  <si>
    <t>MUHAMMAD HABIB</t>
  </si>
  <si>
    <t xml:space="preserve">MUHAMMAD HAAFIZH </t>
  </si>
  <si>
    <t>NAZARRUDDIN</t>
  </si>
  <si>
    <t>NUR FADILAH</t>
  </si>
  <si>
    <t>NURUL HIDAYAH</t>
  </si>
  <si>
    <t>PUTRI AMELIA</t>
  </si>
  <si>
    <t>RAHIMAWATI</t>
  </si>
  <si>
    <t>RESTI APRIANI</t>
  </si>
  <si>
    <t>RIO JORDI</t>
  </si>
  <si>
    <t>SENDY AL DIANSYAH</t>
  </si>
  <si>
    <t>SHERLA YOLANDA</t>
  </si>
  <si>
    <t>SRI MULYANI SAWITRI</t>
  </si>
  <si>
    <t>SYAHRIWATI PUTRI</t>
  </si>
  <si>
    <t>TEGAR ELYANDA</t>
  </si>
  <si>
    <t>VICKY GIBRAN</t>
  </si>
  <si>
    <t>WAGUS MINSIARI</t>
  </si>
  <si>
    <t>YENI ARYANI</t>
  </si>
  <si>
    <t>YOANDA DIMAS PRASETYA</t>
  </si>
  <si>
    <t>YUSMAN</t>
  </si>
  <si>
    <t>XII Mipa 2</t>
  </si>
  <si>
    <t>06-009-431</t>
  </si>
  <si>
    <t>06-009-432</t>
  </si>
  <si>
    <t>06-009-433</t>
  </si>
  <si>
    <t>06-009-434</t>
  </si>
  <si>
    <t>06-009-435</t>
  </si>
  <si>
    <t>06-009-436</t>
  </si>
  <si>
    <t>06-009-437</t>
  </si>
  <si>
    <t>06-009-438</t>
  </si>
  <si>
    <t>06-009-439</t>
  </si>
  <si>
    <t>06-009-440</t>
  </si>
  <si>
    <t>06-009-441</t>
  </si>
  <si>
    <t>06-009-442</t>
  </si>
  <si>
    <t>06-009-443</t>
  </si>
  <si>
    <t>06-009-444</t>
  </si>
  <si>
    <t>06-009-445</t>
  </si>
  <si>
    <t>06-009-446</t>
  </si>
  <si>
    <t>06-009-447</t>
  </si>
  <si>
    <t>06-009-448</t>
  </si>
  <si>
    <t>06-009-449</t>
  </si>
  <si>
    <t>06-009-450</t>
  </si>
  <si>
    <t>06-009-451</t>
  </si>
  <si>
    <t>06-009-452</t>
  </si>
  <si>
    <t>06-009-453</t>
  </si>
  <si>
    <t>06-009-454</t>
  </si>
  <si>
    <t>06-009-455</t>
  </si>
  <si>
    <t>06-009-456</t>
  </si>
  <si>
    <t>06-009-457</t>
  </si>
  <si>
    <t>06-009-458</t>
  </si>
  <si>
    <t>06-009-459</t>
  </si>
  <si>
    <t>06-009-460</t>
  </si>
  <si>
    <t>06-009-461</t>
  </si>
  <si>
    <t>06-009-462</t>
  </si>
  <si>
    <t>06-009-463</t>
  </si>
  <si>
    <t>06-009-464</t>
  </si>
  <si>
    <t>06-009-465</t>
  </si>
  <si>
    <t>06-009-466</t>
  </si>
  <si>
    <t>06-009-467</t>
  </si>
  <si>
    <t>06-009-468</t>
  </si>
  <si>
    <t>06-009-469</t>
  </si>
  <si>
    <t>06-009-470</t>
  </si>
  <si>
    <t>06-009-471</t>
  </si>
  <si>
    <t>06-009-472</t>
  </si>
  <si>
    <t>06-009-473</t>
  </si>
  <si>
    <t>06-009-474</t>
  </si>
  <si>
    <t>06-009-475</t>
  </si>
  <si>
    <t>06-009-476</t>
  </si>
  <si>
    <t>06-009-477</t>
  </si>
  <si>
    <t>06-009-478</t>
  </si>
  <si>
    <t>06-009-479</t>
  </si>
  <si>
    <t>06-009-480</t>
  </si>
  <si>
    <t>06-009-481</t>
  </si>
  <si>
    <t>06-009-482</t>
  </si>
  <si>
    <t>06-009-483</t>
  </si>
  <si>
    <t>06-009-484</t>
  </si>
  <si>
    <t>06-009-485</t>
  </si>
  <si>
    <t>06-009-486</t>
  </si>
  <si>
    <t>06-009-487</t>
  </si>
  <si>
    <t>06-009-488</t>
  </si>
  <si>
    <t>06-009-489</t>
  </si>
  <si>
    <t>06-009-490</t>
  </si>
  <si>
    <t>06-009-491</t>
  </si>
  <si>
    <t>06-009-492</t>
  </si>
  <si>
    <t>06-009-493</t>
  </si>
  <si>
    <t>06-009-494</t>
  </si>
  <si>
    <t>06-009-495</t>
  </si>
  <si>
    <t>06-009-496</t>
  </si>
  <si>
    <t>06-009-497</t>
  </si>
  <si>
    <t>06-009-498</t>
  </si>
  <si>
    <t>06-009-499</t>
  </si>
  <si>
    <t>06-009-500</t>
  </si>
  <si>
    <t>06-009-501</t>
  </si>
  <si>
    <t>06-009-502</t>
  </si>
  <si>
    <t>06-009-503</t>
  </si>
  <si>
    <t>06-009-504</t>
  </si>
  <si>
    <t>06-009-505</t>
  </si>
  <si>
    <t>06-009-506</t>
  </si>
  <si>
    <t>06-009-507</t>
  </si>
  <si>
    <t>06-009-508</t>
  </si>
  <si>
    <t>06-009-509</t>
  </si>
  <si>
    <t>06-009-510</t>
  </si>
  <si>
    <t>06-009-511</t>
  </si>
  <si>
    <t>06-009-512</t>
  </si>
  <si>
    <t>06-009-513</t>
  </si>
  <si>
    <t>06-009-514</t>
  </si>
  <si>
    <t>06-009-515</t>
  </si>
  <si>
    <t>06-009-516</t>
  </si>
  <si>
    <t>06-009-517</t>
  </si>
  <si>
    <t>06-009-518</t>
  </si>
  <si>
    <t>06-009-519</t>
  </si>
  <si>
    <t>06-009-520</t>
  </si>
  <si>
    <t>06-009-521</t>
  </si>
  <si>
    <t>06-009-522</t>
  </si>
  <si>
    <t>06-009-523</t>
  </si>
  <si>
    <t>ABEL JUNIANSYAH</t>
  </si>
  <si>
    <t>AHMAD RIDWAN</t>
  </si>
  <si>
    <t>ALFAJRIANSYAH</t>
  </si>
  <si>
    <t>ALINTINO</t>
  </si>
  <si>
    <t>ALYA ZULAIKHA</t>
  </si>
  <si>
    <t>AVI ALVIANI</t>
  </si>
  <si>
    <t>AVITA MONARISA</t>
  </si>
  <si>
    <t>BENI THAMRIN</t>
  </si>
  <si>
    <t>CHINTIA MARETHA AMELIA</t>
  </si>
  <si>
    <t>DENIS ADELIA</t>
  </si>
  <si>
    <t>DEWI SAFITRI</t>
  </si>
  <si>
    <t>DHEA NOVA ELIZA</t>
  </si>
  <si>
    <t>DHIAN NAWANGSIH</t>
  </si>
  <si>
    <t>DIANA PUSPA DEWI</t>
  </si>
  <si>
    <t>DIDIT FABELA</t>
  </si>
  <si>
    <t>EVENTI DELA SYAFIRA</t>
  </si>
  <si>
    <t>FITRI</t>
  </si>
  <si>
    <t>GEA VATIRA</t>
  </si>
  <si>
    <t>ISMILIA</t>
  </si>
  <si>
    <t>JANIATRA</t>
  </si>
  <si>
    <t>KHUSNUL KHOTIMAH</t>
  </si>
  <si>
    <t>LEGISTRA DHIVA GIYESTU</t>
  </si>
  <si>
    <t>M. FARIZ DIRGA ROLANDA</t>
  </si>
  <si>
    <t>MUHMMAD FAUZAN AMTOZUL</t>
  </si>
  <si>
    <t>MARSELA JULIANTI</t>
  </si>
  <si>
    <t>MEILCI</t>
  </si>
  <si>
    <t>MOHAMMADI</t>
  </si>
  <si>
    <t>MUHAMMAD FARHAN FAHRIAN</t>
  </si>
  <si>
    <t>MUSBIHATUL MUNAWIROH</t>
  </si>
  <si>
    <t>RIZKY ANUGRAH PRATAMA</t>
  </si>
  <si>
    <t>SABDA SITI NABINA</t>
  </si>
  <si>
    <t>SITI FATIMAH</t>
  </si>
  <si>
    <t>TAUFIK HIDAYAT</t>
  </si>
  <si>
    <t>YUDIANSYAH SAPUTRA</t>
  </si>
  <si>
    <t>XII Ips 1</t>
  </si>
  <si>
    <t>ADINDA PRISILIA DWI PUTRI</t>
  </si>
  <si>
    <t>ALFIN WIDIANTO</t>
  </si>
  <si>
    <t>ANGGUN STEVANI</t>
  </si>
  <si>
    <t>ASTRID DIASTARI</t>
  </si>
  <si>
    <t>ATIKAH SALSABILA</t>
  </si>
  <si>
    <t>AULIYAH</t>
  </si>
  <si>
    <t>AZ ZAHWA</t>
  </si>
  <si>
    <t>BERLY FEBRIAN</t>
  </si>
  <si>
    <t>CHELINA</t>
  </si>
  <si>
    <t>DEBY SINTIA JANUARTI</t>
  </si>
  <si>
    <t>DENI AKMAN</t>
  </si>
  <si>
    <t>DHE'A OCTAVIANIE</t>
  </si>
  <si>
    <t>DIANA SAPUTRI</t>
  </si>
  <si>
    <t>ERIKA KURNIA AGUSTIN</t>
  </si>
  <si>
    <t>FAADHILAH YAHYA</t>
  </si>
  <si>
    <t>FERINA</t>
  </si>
  <si>
    <t>GHAZW SALSABILAH MALLOMPASI</t>
  </si>
  <si>
    <t>HENDRIANSYAH DWI FEBRIAN</t>
  </si>
  <si>
    <t>HIKMAH MAULANI</t>
  </si>
  <si>
    <t>IRFANDIANSYAH</t>
  </si>
  <si>
    <t>JEFRI ALFALAH</t>
  </si>
  <si>
    <t>KALVIN</t>
  </si>
  <si>
    <t>KARINA FERNYYUIS</t>
  </si>
  <si>
    <t>LOTA FEBRIANI</t>
  </si>
  <si>
    <t>MELIN</t>
  </si>
  <si>
    <t>MILDA SARI</t>
  </si>
  <si>
    <t>MIRANDA</t>
  </si>
  <si>
    <t>MUHAMMAD RISKI AIDIL SAPUTRA</t>
  </si>
  <si>
    <t>NAUFAL FARIS WAFIQ</t>
  </si>
  <si>
    <t>TRIA ELIDA LESTARI</t>
  </si>
  <si>
    <t>WIRANDA DWI PUTRI</t>
  </si>
  <si>
    <t>YUSZAL ARIANSYAH</t>
  </si>
  <si>
    <t>XII Ips 2</t>
  </si>
  <si>
    <t>ABELIA HAPDEL</t>
  </si>
  <si>
    <t>AHMAD SENDI</t>
  </si>
  <si>
    <t>AL ZAHRA ADINDA</t>
  </si>
  <si>
    <t>AMIRAH OWENA</t>
  </si>
  <si>
    <t>ARMUNIARTI</t>
  </si>
  <si>
    <t>BELIE PAGARA ARDIANATA</t>
  </si>
  <si>
    <t>DEA ANANDA</t>
  </si>
  <si>
    <t>DINDA BUZAUWANCI</t>
  </si>
  <si>
    <t>FATHUR ABDILLAH</t>
  </si>
  <si>
    <t>HERLIANI</t>
  </si>
  <si>
    <t>IKBAL</t>
  </si>
  <si>
    <t>JUWINDA WULANDARI</t>
  </si>
  <si>
    <t>KAYLA AZURA</t>
  </si>
  <si>
    <t>KHAIRUNNISA  ADS</t>
  </si>
  <si>
    <t>LUTFIAH AMALIA</t>
  </si>
  <si>
    <t>MARYANSYAH</t>
  </si>
  <si>
    <t>MASYHURI ZULKHOIR</t>
  </si>
  <si>
    <t>MAULANA SIDIQ</t>
  </si>
  <si>
    <t>MUHAMAD SAMY YUSUF K</t>
  </si>
  <si>
    <t>MULYA ALGIFARI</t>
  </si>
  <si>
    <t>NISA SYADIDATURRAHMAH</t>
  </si>
  <si>
    <t>NURIANSYAH</t>
  </si>
  <si>
    <t>PUTRI FEBRIANTI</t>
  </si>
  <si>
    <t>RAYHAN PRATAMA</t>
  </si>
  <si>
    <t>REZKY</t>
  </si>
  <si>
    <t>RISTA DWI LESTARI</t>
  </si>
  <si>
    <t>ROLITA AMBIYANI PUTRI LANGKE</t>
  </si>
  <si>
    <t>SANTRI ASTI</t>
  </si>
  <si>
    <t>SELVIANI ANJELICA SAHFITRI</t>
  </si>
  <si>
    <t>SEPTHIAN AZHAR</t>
  </si>
  <si>
    <t>SUMARNI</t>
  </si>
  <si>
    <t>TARISA NUR ANSYIRAH</t>
  </si>
  <si>
    <t>YULIANTI</t>
  </si>
  <si>
    <t>XII Ips 3</t>
  </si>
  <si>
    <t>XII Ips</t>
  </si>
  <si>
    <t>Ruang I</t>
  </si>
  <si>
    <t>Ruang II</t>
  </si>
  <si>
    <t>Ruang III</t>
  </si>
  <si>
    <t>Ruang IV</t>
  </si>
  <si>
    <t>Ruang V</t>
  </si>
  <si>
    <t>Ruang VI</t>
  </si>
  <si>
    <t>Ruang VII</t>
  </si>
  <si>
    <t>Ruang VIII</t>
  </si>
  <si>
    <t>Ruang IX</t>
  </si>
  <si>
    <t>NISN</t>
  </si>
  <si>
    <t>0008182057</t>
  </si>
  <si>
    <t>0062367817</t>
  </si>
  <si>
    <t>0062965571</t>
  </si>
  <si>
    <t>0058653748</t>
  </si>
  <si>
    <t>0065857907</t>
  </si>
  <si>
    <t>0053334367</t>
  </si>
  <si>
    <t>0064490516</t>
  </si>
  <si>
    <t>0065783176</t>
  </si>
  <si>
    <t>0063280304</t>
  </si>
  <si>
    <t>0069892090</t>
  </si>
  <si>
    <t>0061423029</t>
  </si>
  <si>
    <t>0066333793</t>
  </si>
  <si>
    <t>0068941281</t>
  </si>
  <si>
    <t>0067113036</t>
  </si>
  <si>
    <t>0055042784</t>
  </si>
  <si>
    <t>0061779878</t>
  </si>
  <si>
    <t>0069632709</t>
  </si>
  <si>
    <t>0053069563</t>
  </si>
  <si>
    <t>0063419112</t>
  </si>
  <si>
    <t>0054158287</t>
  </si>
  <si>
    <t>0065352064</t>
  </si>
  <si>
    <t>0064851402</t>
  </si>
  <si>
    <t>0067450800</t>
  </si>
  <si>
    <t>0062750546</t>
  </si>
  <si>
    <t>0065384174</t>
  </si>
  <si>
    <t>0055823121</t>
  </si>
  <si>
    <t>0055251291</t>
  </si>
  <si>
    <t>0062036771</t>
  </si>
  <si>
    <t>0050791355</t>
  </si>
  <si>
    <t>0051495230</t>
  </si>
  <si>
    <t>0069252764</t>
  </si>
  <si>
    <t>0065982435</t>
  </si>
  <si>
    <t>0066419133</t>
  </si>
  <si>
    <t>0069755596</t>
  </si>
  <si>
    <t>0067544028</t>
  </si>
  <si>
    <t>0062645246</t>
  </si>
  <si>
    <t>0053874768</t>
  </si>
  <si>
    <t>0052074760</t>
  </si>
  <si>
    <t>0059505635</t>
  </si>
  <si>
    <t>0068355029</t>
  </si>
  <si>
    <t>0040358776</t>
  </si>
  <si>
    <t>0062904684</t>
  </si>
  <si>
    <t>0054482399</t>
  </si>
  <si>
    <t>0064340359</t>
  </si>
  <si>
    <t>0052955447</t>
  </si>
  <si>
    <t>0047183686</t>
  </si>
  <si>
    <t>0050791367</t>
  </si>
  <si>
    <t>0064662256</t>
  </si>
  <si>
    <t>0063610260</t>
  </si>
  <si>
    <t>0067672906</t>
  </si>
  <si>
    <t>0061949672</t>
  </si>
  <si>
    <t xml:space="preserve">0068690728 </t>
  </si>
  <si>
    <t>0063122624</t>
  </si>
  <si>
    <t>0078296834</t>
  </si>
  <si>
    <t>0062997650</t>
  </si>
  <si>
    <t>0061354893</t>
  </si>
  <si>
    <t>0069583942</t>
  </si>
  <si>
    <t>0058214216</t>
  </si>
  <si>
    <t>0068865330</t>
  </si>
  <si>
    <t>0061676148</t>
  </si>
  <si>
    <t>0067676334</t>
  </si>
  <si>
    <t>0068783796</t>
  </si>
  <si>
    <t>0069772219</t>
  </si>
  <si>
    <t>0073445202</t>
  </si>
  <si>
    <t>0061895735</t>
  </si>
  <si>
    <t>0067033870</t>
  </si>
  <si>
    <t>0064384758</t>
  </si>
  <si>
    <t>0064296022</t>
  </si>
  <si>
    <t>0064822818</t>
  </si>
  <si>
    <t>0054860125</t>
  </si>
  <si>
    <t>0050699417</t>
  </si>
  <si>
    <t>0055371802</t>
  </si>
  <si>
    <t>0064590268</t>
  </si>
  <si>
    <t>0061727254</t>
  </si>
  <si>
    <t>0057207036</t>
  </si>
  <si>
    <t>0061756291</t>
  </si>
  <si>
    <t>0061539934</t>
  </si>
  <si>
    <t>0065224205</t>
  </si>
  <si>
    <t>0062435435</t>
  </si>
  <si>
    <t>0044630198</t>
  </si>
  <si>
    <t>0061859890</t>
  </si>
  <si>
    <t>0063029562</t>
  </si>
  <si>
    <t>0064578738</t>
  </si>
  <si>
    <t>0054982561</t>
  </si>
  <si>
    <t>0060018333</t>
  </si>
  <si>
    <t xml:space="preserve">0030410755 </t>
  </si>
  <si>
    <t>0068847662</t>
  </si>
  <si>
    <t>0052288531</t>
  </si>
  <si>
    <t>0044176678</t>
  </si>
  <si>
    <t>0048890571</t>
  </si>
  <si>
    <t>0051475216</t>
  </si>
  <si>
    <t>0064605133</t>
  </si>
  <si>
    <t xml:space="preserve">0065894346 </t>
  </si>
  <si>
    <t>0040370693</t>
  </si>
  <si>
    <t>0050632088</t>
  </si>
  <si>
    <t>0050875752</t>
  </si>
  <si>
    <t xml:space="preserve">0056092839 </t>
  </si>
  <si>
    <t>0068079303</t>
  </si>
  <si>
    <t>0052681899</t>
  </si>
  <si>
    <t>0057474294</t>
  </si>
  <si>
    <t>0069026764</t>
  </si>
  <si>
    <t>0061335817</t>
  </si>
  <si>
    <t>0062604146</t>
  </si>
  <si>
    <t>0071686989</t>
  </si>
  <si>
    <t>0063583675</t>
  </si>
  <si>
    <t>0066529862</t>
  </si>
  <si>
    <t>0066054982</t>
  </si>
  <si>
    <t>0068458123</t>
  </si>
  <si>
    <t>0062232440</t>
  </si>
  <si>
    <t>0063393694</t>
  </si>
  <si>
    <t>0067053117</t>
  </si>
  <si>
    <t>0064329877</t>
  </si>
  <si>
    <t>0063787124</t>
  </si>
  <si>
    <t>0061851439</t>
  </si>
  <si>
    <t>0066171207</t>
  </si>
  <si>
    <t>0004726498</t>
  </si>
  <si>
    <t>0055209689</t>
  </si>
  <si>
    <t>0067609752</t>
  </si>
  <si>
    <t>0042614168</t>
  </si>
  <si>
    <t>0067717235</t>
  </si>
  <si>
    <t>0061412760</t>
  </si>
  <si>
    <t>0065688312</t>
  </si>
  <si>
    <t>0068497234</t>
  </si>
  <si>
    <t>0068792260</t>
  </si>
  <si>
    <t xml:space="preserve">0051740665 </t>
  </si>
  <si>
    <t>0059324298</t>
  </si>
  <si>
    <t>0061133972</t>
  </si>
  <si>
    <t>0062386313</t>
  </si>
  <si>
    <t>0071764219</t>
  </si>
  <si>
    <t>0073372888</t>
  </si>
  <si>
    <t>0069891874</t>
  </si>
  <si>
    <t>0065013921</t>
  </si>
  <si>
    <t>0068354603</t>
  </si>
  <si>
    <t>0050719965</t>
  </si>
  <si>
    <t xml:space="preserve">0068830945 </t>
  </si>
  <si>
    <t>0067499198</t>
  </si>
  <si>
    <t>0062235549</t>
  </si>
  <si>
    <t>0055620030</t>
  </si>
  <si>
    <t>0058720791</t>
  </si>
  <si>
    <t>0047430821</t>
  </si>
  <si>
    <t>0058547599</t>
  </si>
  <si>
    <t>0044167713</t>
  </si>
  <si>
    <t>0068778916</t>
  </si>
  <si>
    <t>0049439163</t>
  </si>
  <si>
    <t>0053045633</t>
  </si>
  <si>
    <t>0008740029</t>
  </si>
  <si>
    <t>0064977880</t>
  </si>
  <si>
    <t>0061354581</t>
  </si>
  <si>
    <t>0064167609</t>
  </si>
  <si>
    <t>0064650373</t>
  </si>
  <si>
    <t>0050632100</t>
  </si>
  <si>
    <t>0062956726</t>
  </si>
  <si>
    <t>0068853657</t>
  </si>
  <si>
    <t>0050699894</t>
  </si>
  <si>
    <t>0050676511</t>
  </si>
  <si>
    <t>0069408995</t>
  </si>
  <si>
    <t>0043344035</t>
  </si>
  <si>
    <t>0068131997</t>
  </si>
  <si>
    <t>0061523718</t>
  </si>
  <si>
    <t>0079021998</t>
  </si>
  <si>
    <t>0053682850</t>
  </si>
  <si>
    <t>0063071823</t>
  </si>
  <si>
    <t>0057785333</t>
  </si>
  <si>
    <t>0065474871</t>
  </si>
  <si>
    <t>0066004722</t>
  </si>
  <si>
    <t>0041733400</t>
  </si>
  <si>
    <t>0060030364</t>
  </si>
  <si>
    <t>0067812828</t>
  </si>
  <si>
    <t>0068836158</t>
  </si>
  <si>
    <t>0077605201</t>
  </si>
  <si>
    <t>0069287323</t>
  </si>
  <si>
    <t>0050632665</t>
  </si>
  <si>
    <t>0068132068</t>
  </si>
  <si>
    <t>0062566219</t>
  </si>
  <si>
    <t>0067212044</t>
  </si>
  <si>
    <t>0049756340</t>
  </si>
  <si>
    <t xml:space="preserve">0063408067 </t>
  </si>
  <si>
    <t>0064840344</t>
  </si>
  <si>
    <t>0050791359</t>
  </si>
  <si>
    <t>0050710384</t>
  </si>
  <si>
    <t>0024396908</t>
  </si>
  <si>
    <t>0040655859</t>
  </si>
  <si>
    <t>0442297260</t>
  </si>
  <si>
    <t>0040436919</t>
  </si>
  <si>
    <t>0030450867</t>
  </si>
  <si>
    <t>0050335126</t>
  </si>
  <si>
    <t>0042580047</t>
  </si>
  <si>
    <t>0035110654</t>
  </si>
  <si>
    <t>0041329075</t>
  </si>
  <si>
    <t>0040358767</t>
  </si>
  <si>
    <t>0049398430</t>
  </si>
  <si>
    <t>0044998863</t>
  </si>
  <si>
    <t>0043033489</t>
  </si>
  <si>
    <t>0032542905</t>
  </si>
  <si>
    <t>0042324909</t>
  </si>
  <si>
    <t>0041035848</t>
  </si>
  <si>
    <t>0040358772</t>
  </si>
  <si>
    <t>0040018133</t>
  </si>
  <si>
    <t>0041553589</t>
  </si>
  <si>
    <t>0032082658</t>
  </si>
  <si>
    <t>0042297290</t>
  </si>
  <si>
    <t>0044398676</t>
  </si>
  <si>
    <t>0042596330</t>
  </si>
  <si>
    <t>0038573440</t>
  </si>
  <si>
    <t>0043770449</t>
  </si>
  <si>
    <t>0040693591</t>
  </si>
  <si>
    <t>0040693592</t>
  </si>
  <si>
    <t>0040693593</t>
  </si>
  <si>
    <t>0040693594</t>
  </si>
  <si>
    <t>0040693595</t>
  </si>
  <si>
    <t>0040693596</t>
  </si>
  <si>
    <t>0040693597</t>
  </si>
  <si>
    <t>0040693598</t>
  </si>
  <si>
    <t>0042596343</t>
  </si>
  <si>
    <t>0040370675</t>
  </si>
  <si>
    <t>0043770445</t>
  </si>
  <si>
    <t>0040397854</t>
  </si>
  <si>
    <t>0042596344</t>
  </si>
  <si>
    <t>0046178547</t>
  </si>
  <si>
    <t>0037556112</t>
  </si>
  <si>
    <t>0040892663</t>
  </si>
  <si>
    <t>0043075877</t>
  </si>
  <si>
    <t>0048056187</t>
  </si>
  <si>
    <t>0034379765</t>
  </si>
  <si>
    <t>0037098556</t>
  </si>
  <si>
    <t>0034795129</t>
  </si>
  <si>
    <t>0034795045</t>
  </si>
  <si>
    <t>0043230362</t>
  </si>
  <si>
    <t>0043770435</t>
  </si>
  <si>
    <t>0043590752</t>
  </si>
  <si>
    <t>0043230354</t>
  </si>
  <si>
    <t>0040397944</t>
  </si>
  <si>
    <t>0047879422</t>
  </si>
  <si>
    <t>0039629125</t>
  </si>
  <si>
    <t>0032070491</t>
  </si>
  <si>
    <t>0030353603</t>
  </si>
  <si>
    <t>0045400574</t>
  </si>
  <si>
    <t>0040358754</t>
  </si>
  <si>
    <t>0059360089</t>
  </si>
  <si>
    <t>0041035927</t>
  </si>
  <si>
    <t>0030379930</t>
  </si>
  <si>
    <t>0030534275</t>
  </si>
  <si>
    <t>0042839118</t>
  </si>
  <si>
    <t>0040513822</t>
  </si>
  <si>
    <t>0044176691</t>
  </si>
  <si>
    <t>0041499044</t>
  </si>
  <si>
    <t>0030374571</t>
  </si>
  <si>
    <t>0040978022</t>
  </si>
  <si>
    <t>0043230368</t>
  </si>
  <si>
    <t>0050296633</t>
  </si>
  <si>
    <t>0030379934</t>
  </si>
  <si>
    <t>0045065102</t>
  </si>
  <si>
    <t>0043917300</t>
  </si>
  <si>
    <t>0027046792</t>
  </si>
  <si>
    <t>0041033839</t>
  </si>
  <si>
    <t>0024717205</t>
  </si>
  <si>
    <t>0024318172</t>
  </si>
  <si>
    <t>0035237609</t>
  </si>
  <si>
    <t>0040031007</t>
  </si>
  <si>
    <t>0020472774</t>
  </si>
  <si>
    <t>0041835762</t>
  </si>
  <si>
    <t>0041819164</t>
  </si>
  <si>
    <t>0038578976</t>
  </si>
  <si>
    <t>0040996570</t>
  </si>
  <si>
    <t>0040513823</t>
  </si>
  <si>
    <t>0036543398</t>
  </si>
  <si>
    <t>0053915913</t>
  </si>
  <si>
    <t>0043230372</t>
  </si>
  <si>
    <t>0020602580</t>
  </si>
  <si>
    <t>0038106064</t>
  </si>
  <si>
    <t>0040370773</t>
  </si>
  <si>
    <t>9992489155</t>
  </si>
  <si>
    <t>0041485667</t>
  </si>
  <si>
    <t>0042155393</t>
  </si>
  <si>
    <t>0050570092</t>
  </si>
  <si>
    <t>0046359213</t>
  </si>
  <si>
    <t>0042839122</t>
  </si>
  <si>
    <t>0040659102</t>
  </si>
  <si>
    <t>0040370683</t>
  </si>
  <si>
    <t>0040370694</t>
  </si>
  <si>
    <t>0030454406</t>
  </si>
  <si>
    <t>0041835767</t>
  </si>
  <si>
    <t>0035257513</t>
  </si>
  <si>
    <t>0030454433</t>
  </si>
  <si>
    <t>0047501682</t>
  </si>
  <si>
    <t>0040513840</t>
  </si>
  <si>
    <t>0046890702</t>
  </si>
  <si>
    <t>0042201705</t>
  </si>
  <si>
    <t>0042075366</t>
  </si>
  <si>
    <t>0038866419</t>
  </si>
  <si>
    <t>0021716940</t>
  </si>
  <si>
    <t>0042833149</t>
  </si>
  <si>
    <t>0043911236</t>
  </si>
  <si>
    <t>0043075888</t>
  </si>
  <si>
    <t>0045739299</t>
  </si>
  <si>
    <t>0050333212</t>
  </si>
  <si>
    <t>0040796800</t>
  </si>
  <si>
    <t>0042135207</t>
  </si>
  <si>
    <t>0032167228</t>
  </si>
  <si>
    <t>0040031436</t>
  </si>
  <si>
    <t>0017980414</t>
  </si>
  <si>
    <t>0043620045</t>
  </si>
  <si>
    <t>0043955455</t>
  </si>
  <si>
    <t>0044398685</t>
  </si>
  <si>
    <t>0050419259</t>
  </si>
  <si>
    <t>0035504516</t>
  </si>
  <si>
    <t>0046984144</t>
  </si>
  <si>
    <t>0040996554</t>
  </si>
  <si>
    <t>0030874315</t>
  </si>
  <si>
    <t>0043075872</t>
  </si>
  <si>
    <t>0042839114</t>
  </si>
  <si>
    <t>0030353641</t>
  </si>
  <si>
    <t>0042135218</t>
  </si>
  <si>
    <t>0030414604</t>
  </si>
  <si>
    <t>0039570818</t>
  </si>
  <si>
    <t>0044398690</t>
  </si>
  <si>
    <t>0044078636</t>
  </si>
  <si>
    <t>0039677894</t>
  </si>
  <si>
    <t>0040358742</t>
  </si>
  <si>
    <t>0029337755</t>
  </si>
  <si>
    <t>0044398668</t>
  </si>
  <si>
    <t>0046633068</t>
  </si>
  <si>
    <t>0042977813</t>
  </si>
  <si>
    <t>0042893236</t>
  </si>
  <si>
    <t>0046633062</t>
  </si>
  <si>
    <t>0042833152</t>
  </si>
  <si>
    <t>0037876899</t>
  </si>
  <si>
    <t>0043230352</t>
  </si>
  <si>
    <t>0040395087</t>
  </si>
  <si>
    <t>0040572233</t>
  </si>
  <si>
    <t>0044511712</t>
  </si>
  <si>
    <t>0040772943</t>
  </si>
  <si>
    <t>0043917308</t>
  </si>
  <si>
    <t>0024539787</t>
  </si>
  <si>
    <t>0049615552</t>
  </si>
  <si>
    <t>0040978008</t>
  </si>
  <si>
    <t>0040892653</t>
  </si>
  <si>
    <t>0033242149</t>
  </si>
  <si>
    <t>0043770440</t>
  </si>
  <si>
    <t>0031128009</t>
  </si>
  <si>
    <t>0030353171</t>
  </si>
  <si>
    <t>0042630778</t>
  </si>
  <si>
    <t>0030435175</t>
  </si>
  <si>
    <t>0023021298</t>
  </si>
  <si>
    <t>0041835764</t>
  </si>
  <si>
    <t>0034945714</t>
  </si>
  <si>
    <t>No.</t>
  </si>
  <si>
    <t>Rendy Muhammad A</t>
  </si>
  <si>
    <t>Altya Badres R</t>
  </si>
  <si>
    <t>Muhammad Aidil S. N</t>
  </si>
  <si>
    <t>Nailah Luthfiah Y</t>
  </si>
  <si>
    <t>Reva As Syifa G</t>
  </si>
  <si>
    <t>Nuril Qonain P</t>
  </si>
  <si>
    <t>Geger Satria D. N</t>
  </si>
  <si>
    <t xml:space="preserve">No. </t>
  </si>
  <si>
    <t>Mochamad Jimmy S</t>
  </si>
  <si>
    <t>Viola Deswynta R</t>
  </si>
  <si>
    <t>Agryansyah Iras A</t>
  </si>
  <si>
    <t>Andika Putra M</t>
  </si>
  <si>
    <t>Ferdin Firmanda P</t>
  </si>
  <si>
    <t>K.A Aranda Dera D</t>
  </si>
  <si>
    <t>0050631036</t>
  </si>
  <si>
    <t>0041499064</t>
  </si>
  <si>
    <t>0042977814</t>
  </si>
  <si>
    <t>0054274632</t>
  </si>
  <si>
    <t>0055435750</t>
  </si>
  <si>
    <t>0050710369</t>
  </si>
  <si>
    <t>0050719954</t>
  </si>
  <si>
    <t>0051475499</t>
  </si>
  <si>
    <t>0045037008</t>
  </si>
  <si>
    <t>0048906093</t>
  </si>
  <si>
    <t>0059731000</t>
  </si>
  <si>
    <t>0050718566</t>
  </si>
  <si>
    <t>0065022195</t>
  </si>
  <si>
    <t>0050718548</t>
  </si>
  <si>
    <t>0055234619</t>
  </si>
  <si>
    <t>0033601594</t>
  </si>
  <si>
    <t>0050718554</t>
  </si>
  <si>
    <t>0050670017</t>
  </si>
  <si>
    <t>0050697840</t>
  </si>
  <si>
    <t>0046790228</t>
  </si>
  <si>
    <t>0050718540</t>
  </si>
  <si>
    <t>0035227527</t>
  </si>
  <si>
    <t>0050678711</t>
  </si>
  <si>
    <t>0058260369</t>
  </si>
  <si>
    <t>0050710351</t>
  </si>
  <si>
    <t>Andi M. Fauzan F</t>
  </si>
  <si>
    <t>Bunga Maulidia S</t>
  </si>
  <si>
    <t>Danu Timantio P</t>
  </si>
  <si>
    <t>0039951674</t>
  </si>
  <si>
    <t>0056908269</t>
  </si>
  <si>
    <t>0050699889</t>
  </si>
  <si>
    <t>0060018955</t>
  </si>
  <si>
    <t>0050710347</t>
  </si>
  <si>
    <t>0050670013</t>
  </si>
  <si>
    <t>0052859724</t>
  </si>
  <si>
    <t>0043629092</t>
  </si>
  <si>
    <t>0050656415</t>
  </si>
  <si>
    <t>0050677174</t>
  </si>
  <si>
    <t>0051495229</t>
  </si>
  <si>
    <t>0050676526</t>
  </si>
  <si>
    <t>0050632685</t>
  </si>
  <si>
    <t>0050656620</t>
  </si>
  <si>
    <t>0045018275</t>
  </si>
  <si>
    <t>0051474072</t>
  </si>
  <si>
    <t>0051098596</t>
  </si>
  <si>
    <t xml:space="preserve">No.  </t>
  </si>
  <si>
    <t>Muhammad Rafif R</t>
  </si>
  <si>
    <t>Nabila Calisa N</t>
  </si>
  <si>
    <t>Nabila Amalia S</t>
  </si>
  <si>
    <t>Nashwa Agustiana P</t>
  </si>
  <si>
    <t>Naurah Haska I</t>
  </si>
  <si>
    <t>Rofiatul Latifatun N</t>
  </si>
  <si>
    <t>Zacky Husseini F</t>
  </si>
  <si>
    <t>Haidir Daffa S. H</t>
  </si>
  <si>
    <t>Masya Dwi L</t>
  </si>
  <si>
    <t>Raffi Ahmad A. R</t>
  </si>
  <si>
    <t>Ramadhio Aidil F</t>
  </si>
  <si>
    <t>Erza Saputra P</t>
  </si>
  <si>
    <t>Andi Nurfadillah M</t>
  </si>
  <si>
    <t>Viccen Mandala K</t>
  </si>
  <si>
    <t>Suryadi Khairul R</t>
  </si>
  <si>
    <t>0050656560</t>
  </si>
  <si>
    <t>0050670022</t>
  </si>
  <si>
    <t>0043075875</t>
  </si>
  <si>
    <t>0034702773</t>
  </si>
  <si>
    <t>0045305217</t>
  </si>
  <si>
    <t>0059394195</t>
  </si>
  <si>
    <t>0057494060</t>
  </si>
  <si>
    <t>0060073811</t>
  </si>
  <si>
    <t>0050656770</t>
  </si>
  <si>
    <t>0050656434</t>
  </si>
  <si>
    <t>0059731863</t>
  </si>
  <si>
    <t>0050670748</t>
  </si>
  <si>
    <t>0050631038</t>
  </si>
  <si>
    <t>0054112144</t>
  </si>
  <si>
    <t>0057676465</t>
  </si>
  <si>
    <t>0050678700</t>
  </si>
  <si>
    <t>0044658506</t>
  </si>
  <si>
    <t>0050659799</t>
  </si>
  <si>
    <t>0051475496</t>
  </si>
  <si>
    <t>0060019023</t>
  </si>
  <si>
    <t>0040513833</t>
  </si>
  <si>
    <t>0050699389</t>
  </si>
  <si>
    <t>0051321720</t>
  </si>
  <si>
    <t>0057659108</t>
  </si>
  <si>
    <t>0053058821</t>
  </si>
  <si>
    <t>0051098601</t>
  </si>
  <si>
    <t>0041035844</t>
  </si>
  <si>
    <t>0050631214</t>
  </si>
  <si>
    <t>0051448012</t>
  </si>
  <si>
    <t>0050699395</t>
  </si>
  <si>
    <t>0052679565</t>
  </si>
  <si>
    <t>0041034198</t>
  </si>
  <si>
    <t>0028446735</t>
  </si>
  <si>
    <t>0051495222</t>
  </si>
  <si>
    <t>0044698093</t>
  </si>
  <si>
    <t>0051098593</t>
  </si>
  <si>
    <t>0050877652</t>
  </si>
  <si>
    <t>0050632103</t>
  </si>
  <si>
    <t>0050632668</t>
  </si>
  <si>
    <t>0050698455</t>
  </si>
  <si>
    <t>0050710387</t>
  </si>
  <si>
    <t>0050656428</t>
  </si>
  <si>
    <t>0050631619</t>
  </si>
  <si>
    <t>0052100163</t>
  </si>
  <si>
    <t>0055055729</t>
  </si>
  <si>
    <t>0050699407</t>
  </si>
  <si>
    <t>0051879195</t>
  </si>
  <si>
    <t>0050697832</t>
  </si>
  <si>
    <t>0042449789</t>
  </si>
  <si>
    <t>0050697831</t>
  </si>
  <si>
    <t>0050632676</t>
  </si>
  <si>
    <t>0050670637</t>
  </si>
  <si>
    <t>0053828051</t>
  </si>
  <si>
    <t>0043075891</t>
  </si>
  <si>
    <t>0050670026</t>
  </si>
  <si>
    <t>0044659282</t>
  </si>
  <si>
    <t>0050656583</t>
  </si>
  <si>
    <t>0044658503</t>
  </si>
  <si>
    <t>0050676861</t>
  </si>
  <si>
    <t>0057543790</t>
  </si>
  <si>
    <t>0040570700</t>
  </si>
  <si>
    <t>0055815015</t>
  </si>
  <si>
    <t>0043033492</t>
  </si>
  <si>
    <t>0040099622</t>
  </si>
  <si>
    <t>0051671196</t>
  </si>
  <si>
    <t>0052330707</t>
  </si>
  <si>
    <t>0050791360</t>
  </si>
  <si>
    <t>0057456114</t>
  </si>
  <si>
    <t>0044539311</t>
  </si>
  <si>
    <t>0048284398</t>
  </si>
  <si>
    <t>0050877656</t>
  </si>
  <si>
    <t>0041812658</t>
  </si>
  <si>
    <t>0052032023</t>
  </si>
  <si>
    <t>0058770818</t>
  </si>
  <si>
    <t>0047319615</t>
  </si>
  <si>
    <t>0046546084</t>
  </si>
  <si>
    <t>0035889162</t>
  </si>
  <si>
    <t>0055542006</t>
  </si>
  <si>
    <t>0051495219</t>
  </si>
  <si>
    <t>0066185440</t>
  </si>
  <si>
    <t>Shotta Anugerah P</t>
  </si>
  <si>
    <t>Anindita Dwi R</t>
  </si>
  <si>
    <t>Dicky Wahyu P</t>
  </si>
  <si>
    <t>Muhammad Arifin I</t>
  </si>
  <si>
    <t>Novaldi Rahmat H</t>
  </si>
  <si>
    <t>Suci Octo R</t>
  </si>
  <si>
    <t>Vanny Ilham P</t>
  </si>
  <si>
    <t>LEGISTRA DHIVA G</t>
  </si>
  <si>
    <t>M. FARIZ DIRGA R</t>
  </si>
  <si>
    <t>MUHMMAD FAUZAN A</t>
  </si>
  <si>
    <t>MUHAMMAD FARHAN F</t>
  </si>
  <si>
    <t>RIZKY ANUGRAH P</t>
  </si>
  <si>
    <t>MUSBIHATUL M</t>
  </si>
  <si>
    <t>LALA FEBRIYANTI L</t>
  </si>
  <si>
    <t>MUHAMAD FERDI F</t>
  </si>
  <si>
    <t>FEBY AYU ANANDA P</t>
  </si>
  <si>
    <t>AQHTARR NANDY A</t>
  </si>
  <si>
    <t>ASYIFA DHARMA P</t>
  </si>
  <si>
    <t>FRISTA MONTANA L</t>
  </si>
  <si>
    <t>DINDA DEA RIZKI S</t>
  </si>
  <si>
    <t>RAMADAN DWI P</t>
  </si>
  <si>
    <t>VIDYANTI ANIS F</t>
  </si>
  <si>
    <t>DIAH INDAH S</t>
  </si>
  <si>
    <t>YOANDA DIMAS P</t>
  </si>
  <si>
    <t>CHINTIA MARETHA A</t>
  </si>
  <si>
    <t>ADINDA PRISILIA D. P</t>
  </si>
  <si>
    <t>GHAZW SALSABILAH M</t>
  </si>
  <si>
    <t>HENDRIANSYAH DWI F</t>
  </si>
  <si>
    <t>MUHAMMAD RISKI A. S</t>
  </si>
  <si>
    <t>BELIE PAGARA A</t>
  </si>
  <si>
    <t>ROLITA AMBIYANI P. L</t>
  </si>
  <si>
    <t>SELVIANI ANJELICA S</t>
  </si>
  <si>
    <t>MUHAMAD SAMY Y. K</t>
  </si>
  <si>
    <t>06-009-524</t>
  </si>
  <si>
    <t>Zaskia Putri S</t>
  </si>
  <si>
    <t>Nur Aisyah A</t>
  </si>
  <si>
    <t>Sasgia Putri S</t>
  </si>
  <si>
    <t>Rasel Raditya P</t>
  </si>
  <si>
    <t>Annisa Rizkia M</t>
  </si>
  <si>
    <t>Agustian Tri H</t>
  </si>
  <si>
    <t>Kirana Novianti S</t>
  </si>
  <si>
    <t>Wildan Ashabul Y</t>
  </si>
  <si>
    <t>Nadhira Zalfa A</t>
  </si>
  <si>
    <t>Jihan Fatimah A</t>
  </si>
  <si>
    <t>Laila Kurotul H</t>
  </si>
  <si>
    <t>Muhammad Zaki R</t>
  </si>
  <si>
    <t>Ahmad Ripqy M</t>
  </si>
  <si>
    <t>ERIKA KURNIA A</t>
  </si>
  <si>
    <t>Nurul Amalia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</si>
</sst>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4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2" fillId="0" borderId="3" xfId="0" applyFont="1" applyBorder="1"/>
    <xf numFmtId="0" fontId="2" fillId="0" borderId="1" xfId="0" applyFont="1" applyFill="1" applyBorder="1"/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/>
    </xf>
    <xf numFmtId="0" fontId="1" fillId="18" borderId="1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/>
    </xf>
    <xf numFmtId="0" fontId="1" fillId="19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/>
    </xf>
    <xf numFmtId="0" fontId="0" fillId="15" borderId="1" xfId="0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/>
    </xf>
    <xf numFmtId="49" fontId="2" fillId="0" borderId="1" xfId="0" quotePrefix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Normal" xfId="0" builtinId="0"/>
  </cellStyles>
  <dxfs count="19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A53" zoomScale="90" zoomScaleNormal="90" workbookViewId="0">
      <selection activeCell="B6" sqref="B6:B77"/>
    </sheetView>
  </sheetViews>
  <sheetFormatPr defaultRowHeight="15.75" x14ac:dyDescent="0.25"/>
  <cols>
    <col min="1" max="1" width="11.5703125" style="3" customWidth="1"/>
    <col min="2" max="2" width="22.140625" style="3" customWidth="1"/>
    <col min="3" max="3" width="22.140625" style="41" customWidth="1"/>
    <col min="4" max="4" width="29.140625" style="2" customWidth="1"/>
    <col min="5" max="5" width="18.5703125" style="3" customWidth="1"/>
    <col min="6" max="16384" width="9.140625" style="2"/>
  </cols>
  <sheetData>
    <row r="1" spans="1:5" x14ac:dyDescent="0.25">
      <c r="A1" s="87" t="s">
        <v>0</v>
      </c>
      <c r="B1" s="87"/>
      <c r="C1" s="87"/>
      <c r="D1" s="87"/>
      <c r="E1" s="87"/>
    </row>
    <row r="2" spans="1:5" x14ac:dyDescent="0.25">
      <c r="A2" s="87" t="s">
        <v>1</v>
      </c>
      <c r="B2" s="87"/>
      <c r="C2" s="87"/>
      <c r="D2" s="87"/>
      <c r="E2" s="87"/>
    </row>
    <row r="3" spans="1:5" x14ac:dyDescent="0.25">
      <c r="A3" s="89" t="s">
        <v>42</v>
      </c>
      <c r="B3" s="89"/>
      <c r="C3" s="89"/>
      <c r="D3" s="89"/>
      <c r="E3" s="89"/>
    </row>
    <row r="4" spans="1:5" x14ac:dyDescent="0.25">
      <c r="A4" s="88" t="s">
        <v>5</v>
      </c>
      <c r="B4" s="88" t="s">
        <v>4</v>
      </c>
      <c r="C4" s="90" t="s">
        <v>1080</v>
      </c>
      <c r="D4" s="88" t="s">
        <v>2</v>
      </c>
      <c r="E4" s="88" t="s">
        <v>3</v>
      </c>
    </row>
    <row r="5" spans="1:5" x14ac:dyDescent="0.25">
      <c r="A5" s="88"/>
      <c r="B5" s="88"/>
      <c r="C5" s="91"/>
      <c r="D5" s="88"/>
      <c r="E5" s="88"/>
    </row>
    <row r="6" spans="1:5" x14ac:dyDescent="0.25">
      <c r="A6" s="32">
        <v>1</v>
      </c>
      <c r="B6" s="11" t="s">
        <v>81</v>
      </c>
      <c r="C6" s="65" t="s">
        <v>1081</v>
      </c>
      <c r="D6" s="4" t="s">
        <v>6</v>
      </c>
      <c r="E6" s="11" t="s">
        <v>43</v>
      </c>
    </row>
    <row r="7" spans="1:5" x14ac:dyDescent="0.25">
      <c r="A7" s="32">
        <v>2</v>
      </c>
      <c r="B7" s="11" t="s">
        <v>82</v>
      </c>
      <c r="C7" s="66" t="s">
        <v>1082</v>
      </c>
      <c r="D7" s="5" t="s">
        <v>7</v>
      </c>
      <c r="E7" s="11" t="s">
        <v>43</v>
      </c>
    </row>
    <row r="8" spans="1:5" x14ac:dyDescent="0.25">
      <c r="A8" s="32">
        <v>3</v>
      </c>
      <c r="B8" s="11" t="s">
        <v>83</v>
      </c>
      <c r="C8" s="66" t="s">
        <v>1083</v>
      </c>
      <c r="D8" s="6" t="s">
        <v>8</v>
      </c>
      <c r="E8" s="11" t="s">
        <v>43</v>
      </c>
    </row>
    <row r="9" spans="1:5" x14ac:dyDescent="0.25">
      <c r="A9" s="32">
        <v>4</v>
      </c>
      <c r="B9" s="11" t="s">
        <v>84</v>
      </c>
      <c r="C9" s="67" t="s">
        <v>1084</v>
      </c>
      <c r="D9" s="5" t="s">
        <v>9</v>
      </c>
      <c r="E9" s="11" t="s">
        <v>43</v>
      </c>
    </row>
    <row r="10" spans="1:5" x14ac:dyDescent="0.25">
      <c r="A10" s="32">
        <v>5</v>
      </c>
      <c r="B10" s="11" t="s">
        <v>85</v>
      </c>
      <c r="C10" s="67" t="s">
        <v>1085</v>
      </c>
      <c r="D10" s="5" t="s">
        <v>10</v>
      </c>
      <c r="E10" s="11" t="s">
        <v>43</v>
      </c>
    </row>
    <row r="11" spans="1:5" x14ac:dyDescent="0.25">
      <c r="A11" s="39">
        <v>6</v>
      </c>
      <c r="B11" s="11" t="s">
        <v>86</v>
      </c>
      <c r="C11" s="66" t="s">
        <v>1086</v>
      </c>
      <c r="D11" s="7" t="s">
        <v>11</v>
      </c>
      <c r="E11" s="11" t="s">
        <v>43</v>
      </c>
    </row>
    <row r="12" spans="1:5" x14ac:dyDescent="0.25">
      <c r="A12" s="37">
        <v>7</v>
      </c>
      <c r="B12" s="11" t="s">
        <v>87</v>
      </c>
      <c r="C12" s="66" t="s">
        <v>1087</v>
      </c>
      <c r="D12" s="5" t="s">
        <v>12</v>
      </c>
      <c r="E12" s="11" t="s">
        <v>43</v>
      </c>
    </row>
    <row r="13" spans="1:5" x14ac:dyDescent="0.25">
      <c r="A13" s="37">
        <v>8</v>
      </c>
      <c r="B13" s="11" t="s">
        <v>88</v>
      </c>
      <c r="C13" s="66" t="s">
        <v>1088</v>
      </c>
      <c r="D13" s="5" t="s">
        <v>13</v>
      </c>
      <c r="E13" s="11" t="s">
        <v>43</v>
      </c>
    </row>
    <row r="14" spans="1:5" x14ac:dyDescent="0.25">
      <c r="A14" s="37">
        <v>9</v>
      </c>
      <c r="B14" s="11" t="s">
        <v>89</v>
      </c>
      <c r="C14" s="67" t="s">
        <v>1089</v>
      </c>
      <c r="D14" s="5" t="s">
        <v>14</v>
      </c>
      <c r="E14" s="11" t="s">
        <v>43</v>
      </c>
    </row>
    <row r="15" spans="1:5" x14ac:dyDescent="0.25">
      <c r="A15" s="37">
        <v>10</v>
      </c>
      <c r="B15" s="11" t="s">
        <v>90</v>
      </c>
      <c r="C15" s="67" t="s">
        <v>1090</v>
      </c>
      <c r="D15" s="8" t="s">
        <v>15</v>
      </c>
      <c r="E15" s="11" t="s">
        <v>43</v>
      </c>
    </row>
    <row r="16" spans="1:5" x14ac:dyDescent="0.25">
      <c r="A16" s="37">
        <v>11</v>
      </c>
      <c r="B16" s="11" t="s">
        <v>91</v>
      </c>
      <c r="C16" s="66" t="s">
        <v>1091</v>
      </c>
      <c r="D16" s="5" t="s">
        <v>16</v>
      </c>
      <c r="E16" s="11" t="s">
        <v>43</v>
      </c>
    </row>
    <row r="17" spans="1:5" x14ac:dyDescent="0.25">
      <c r="A17" s="37">
        <v>12</v>
      </c>
      <c r="B17" s="11" t="s">
        <v>92</v>
      </c>
      <c r="C17" s="67" t="s">
        <v>1092</v>
      </c>
      <c r="D17" s="7" t="s">
        <v>17</v>
      </c>
      <c r="E17" s="11" t="s">
        <v>43</v>
      </c>
    </row>
    <row r="18" spans="1:5" x14ac:dyDescent="0.25">
      <c r="A18" s="38">
        <v>13</v>
      </c>
      <c r="B18" s="19" t="s">
        <v>93</v>
      </c>
      <c r="C18" s="67" t="s">
        <v>1093</v>
      </c>
      <c r="D18" s="22" t="s">
        <v>18</v>
      </c>
      <c r="E18" s="19" t="s">
        <v>43</v>
      </c>
    </row>
    <row r="19" spans="1:5" x14ac:dyDescent="0.25">
      <c r="A19" s="37">
        <v>14</v>
      </c>
      <c r="B19" s="11" t="s">
        <v>94</v>
      </c>
      <c r="C19" s="67" t="s">
        <v>1094</v>
      </c>
      <c r="D19" s="8" t="s">
        <v>19</v>
      </c>
      <c r="E19" s="11" t="s">
        <v>43</v>
      </c>
    </row>
    <row r="20" spans="1:5" x14ac:dyDescent="0.25">
      <c r="A20" s="37">
        <v>15</v>
      </c>
      <c r="B20" s="11" t="s">
        <v>95</v>
      </c>
      <c r="C20" s="66" t="s">
        <v>1095</v>
      </c>
      <c r="D20" s="9" t="s">
        <v>20</v>
      </c>
      <c r="E20" s="11" t="s">
        <v>43</v>
      </c>
    </row>
    <row r="21" spans="1:5" x14ac:dyDescent="0.25">
      <c r="A21" s="37">
        <v>16</v>
      </c>
      <c r="B21" s="11" t="s">
        <v>96</v>
      </c>
      <c r="C21" s="66" t="s">
        <v>1096</v>
      </c>
      <c r="D21" s="5" t="s">
        <v>21</v>
      </c>
      <c r="E21" s="11" t="s">
        <v>43</v>
      </c>
    </row>
    <row r="22" spans="1:5" x14ac:dyDescent="0.25">
      <c r="A22" s="37">
        <v>17</v>
      </c>
      <c r="B22" s="11" t="s">
        <v>97</v>
      </c>
      <c r="C22" s="67" t="s">
        <v>1097</v>
      </c>
      <c r="D22" s="7" t="s">
        <v>22</v>
      </c>
      <c r="E22" s="11" t="s">
        <v>43</v>
      </c>
    </row>
    <row r="23" spans="1:5" x14ac:dyDescent="0.25">
      <c r="A23" s="37">
        <v>18</v>
      </c>
      <c r="B23" s="11" t="s">
        <v>98</v>
      </c>
      <c r="C23" s="66" t="s">
        <v>1098</v>
      </c>
      <c r="D23" s="5" t="s">
        <v>23</v>
      </c>
      <c r="E23" s="11" t="s">
        <v>43</v>
      </c>
    </row>
    <row r="24" spans="1:5" x14ac:dyDescent="0.25">
      <c r="A24" s="37">
        <v>19</v>
      </c>
      <c r="B24" s="11" t="s">
        <v>99</v>
      </c>
      <c r="C24" s="67" t="s">
        <v>1099</v>
      </c>
      <c r="D24" s="7" t="s">
        <v>24</v>
      </c>
      <c r="E24" s="11" t="s">
        <v>43</v>
      </c>
    </row>
    <row r="25" spans="1:5" x14ac:dyDescent="0.25">
      <c r="A25" s="37">
        <v>20</v>
      </c>
      <c r="B25" s="11" t="s">
        <v>100</v>
      </c>
      <c r="C25" s="67" t="s">
        <v>1100</v>
      </c>
      <c r="D25" s="10" t="s">
        <v>25</v>
      </c>
      <c r="E25" s="11" t="s">
        <v>43</v>
      </c>
    </row>
    <row r="26" spans="1:5" x14ac:dyDescent="0.25">
      <c r="A26" s="37">
        <v>21</v>
      </c>
      <c r="B26" s="11" t="s">
        <v>101</v>
      </c>
      <c r="C26" s="66" t="s">
        <v>1101</v>
      </c>
      <c r="D26" s="4" t="s">
        <v>26</v>
      </c>
      <c r="E26" s="11" t="s">
        <v>43</v>
      </c>
    </row>
    <row r="27" spans="1:5" x14ac:dyDescent="0.25">
      <c r="A27" s="38">
        <v>22</v>
      </c>
      <c r="B27" s="19" t="s">
        <v>102</v>
      </c>
      <c r="C27" s="66" t="s">
        <v>1102</v>
      </c>
      <c r="D27" s="22" t="s">
        <v>27</v>
      </c>
      <c r="E27" s="19" t="s">
        <v>43</v>
      </c>
    </row>
    <row r="28" spans="1:5" x14ac:dyDescent="0.25">
      <c r="A28" s="37">
        <v>23</v>
      </c>
      <c r="B28" s="11" t="s">
        <v>103</v>
      </c>
      <c r="C28" s="66" t="s">
        <v>1103</v>
      </c>
      <c r="D28" s="5" t="s">
        <v>28</v>
      </c>
      <c r="E28" s="11" t="s">
        <v>43</v>
      </c>
    </row>
    <row r="29" spans="1:5" x14ac:dyDescent="0.25">
      <c r="A29" s="37">
        <v>24</v>
      </c>
      <c r="B29" s="11" t="s">
        <v>104</v>
      </c>
      <c r="C29" s="67" t="s">
        <v>1104</v>
      </c>
      <c r="D29" s="7" t="s">
        <v>29</v>
      </c>
      <c r="E29" s="11" t="s">
        <v>43</v>
      </c>
    </row>
    <row r="30" spans="1:5" x14ac:dyDescent="0.25">
      <c r="A30" s="37">
        <v>25</v>
      </c>
      <c r="B30" s="11" t="s">
        <v>105</v>
      </c>
      <c r="C30" s="67" t="s">
        <v>1105</v>
      </c>
      <c r="D30" s="5" t="s">
        <v>30</v>
      </c>
      <c r="E30" s="11" t="s">
        <v>43</v>
      </c>
    </row>
    <row r="31" spans="1:5" x14ac:dyDescent="0.25">
      <c r="A31" s="37">
        <v>26</v>
      </c>
      <c r="B31" s="11" t="s">
        <v>106</v>
      </c>
      <c r="C31" s="67" t="s">
        <v>1106</v>
      </c>
      <c r="D31" s="5" t="s">
        <v>31</v>
      </c>
      <c r="E31" s="11" t="s">
        <v>43</v>
      </c>
    </row>
    <row r="32" spans="1:5" x14ac:dyDescent="0.25">
      <c r="A32" s="39">
        <v>27</v>
      </c>
      <c r="B32" s="11" t="s">
        <v>107</v>
      </c>
      <c r="C32" s="67" t="s">
        <v>1107</v>
      </c>
      <c r="D32" s="8" t="s">
        <v>32</v>
      </c>
      <c r="E32" s="11" t="s">
        <v>43</v>
      </c>
    </row>
    <row r="33" spans="1:5" x14ac:dyDescent="0.25">
      <c r="A33" s="39">
        <v>28</v>
      </c>
      <c r="B33" s="11" t="s">
        <v>108</v>
      </c>
      <c r="C33" s="67" t="s">
        <v>1108</v>
      </c>
      <c r="D33" s="8" t="s">
        <v>33</v>
      </c>
      <c r="E33" s="11" t="s">
        <v>43</v>
      </c>
    </row>
    <row r="34" spans="1:5" x14ac:dyDescent="0.25">
      <c r="A34" s="39">
        <v>29</v>
      </c>
      <c r="B34" s="11" t="s">
        <v>109</v>
      </c>
      <c r="C34" s="67" t="s">
        <v>1109</v>
      </c>
      <c r="D34" s="5" t="s">
        <v>34</v>
      </c>
      <c r="E34" s="11" t="s">
        <v>43</v>
      </c>
    </row>
    <row r="35" spans="1:5" x14ac:dyDescent="0.25">
      <c r="A35" s="39">
        <v>30</v>
      </c>
      <c r="B35" s="11" t="s">
        <v>110</v>
      </c>
      <c r="C35" s="67" t="s">
        <v>1110</v>
      </c>
      <c r="D35" s="4" t="s">
        <v>35</v>
      </c>
      <c r="E35" s="11" t="s">
        <v>43</v>
      </c>
    </row>
    <row r="36" spans="1:5" x14ac:dyDescent="0.25">
      <c r="A36" s="39">
        <v>31</v>
      </c>
      <c r="B36" s="11" t="s">
        <v>111</v>
      </c>
      <c r="C36" s="67" t="s">
        <v>1111</v>
      </c>
      <c r="D36" s="5" t="s">
        <v>36</v>
      </c>
      <c r="E36" s="11" t="s">
        <v>43</v>
      </c>
    </row>
    <row r="37" spans="1:5" x14ac:dyDescent="0.25">
      <c r="A37" s="39">
        <v>32</v>
      </c>
      <c r="B37" s="11" t="s">
        <v>112</v>
      </c>
      <c r="C37" s="67" t="s">
        <v>1112</v>
      </c>
      <c r="D37" s="5" t="s">
        <v>37</v>
      </c>
      <c r="E37" s="11" t="s">
        <v>43</v>
      </c>
    </row>
    <row r="38" spans="1:5" x14ac:dyDescent="0.25">
      <c r="A38" s="39">
        <v>33</v>
      </c>
      <c r="B38" s="11" t="s">
        <v>113</v>
      </c>
      <c r="C38" s="67" t="s">
        <v>1113</v>
      </c>
      <c r="D38" s="5" t="s">
        <v>38</v>
      </c>
      <c r="E38" s="11" t="s">
        <v>43</v>
      </c>
    </row>
    <row r="39" spans="1:5" x14ac:dyDescent="0.25">
      <c r="A39" s="39">
        <v>34</v>
      </c>
      <c r="B39" s="11" t="s">
        <v>114</v>
      </c>
      <c r="C39" s="67" t="s">
        <v>1114</v>
      </c>
      <c r="D39" s="7" t="s">
        <v>39</v>
      </c>
      <c r="E39" s="11" t="s">
        <v>43</v>
      </c>
    </row>
    <row r="40" spans="1:5" x14ac:dyDescent="0.25">
      <c r="A40" s="39">
        <v>35</v>
      </c>
      <c r="B40" s="11" t="s">
        <v>115</v>
      </c>
      <c r="C40" s="67" t="s">
        <v>1115</v>
      </c>
      <c r="D40" s="9" t="s">
        <v>40</v>
      </c>
      <c r="E40" s="11" t="s">
        <v>43</v>
      </c>
    </row>
    <row r="41" spans="1:5" x14ac:dyDescent="0.25">
      <c r="A41" s="32">
        <v>36</v>
      </c>
      <c r="B41" s="11" t="s">
        <v>116</v>
      </c>
      <c r="C41" s="67" t="s">
        <v>1116</v>
      </c>
      <c r="D41" s="9" t="s">
        <v>41</v>
      </c>
      <c r="E41" s="11" t="s">
        <v>43</v>
      </c>
    </row>
    <row r="42" spans="1:5" x14ac:dyDescent="0.25">
      <c r="A42" s="32">
        <v>37</v>
      </c>
      <c r="B42" s="11" t="s">
        <v>117</v>
      </c>
      <c r="C42" s="65" t="s">
        <v>1117</v>
      </c>
      <c r="D42" s="12" t="s">
        <v>44</v>
      </c>
      <c r="E42" s="11" t="s">
        <v>80</v>
      </c>
    </row>
    <row r="43" spans="1:5" x14ac:dyDescent="0.25">
      <c r="A43" s="32">
        <v>38</v>
      </c>
      <c r="B43" s="11" t="s">
        <v>118</v>
      </c>
      <c r="C43" s="66" t="s">
        <v>1118</v>
      </c>
      <c r="D43" s="13" t="s">
        <v>45</v>
      </c>
      <c r="E43" s="11" t="s">
        <v>80</v>
      </c>
    </row>
    <row r="44" spans="1:5" x14ac:dyDescent="0.25">
      <c r="A44" s="32">
        <v>39</v>
      </c>
      <c r="B44" s="11" t="s">
        <v>119</v>
      </c>
      <c r="C44" s="66" t="s">
        <v>1119</v>
      </c>
      <c r="D44" s="14" t="s">
        <v>46</v>
      </c>
      <c r="E44" s="11" t="s">
        <v>80</v>
      </c>
    </row>
    <row r="45" spans="1:5" x14ac:dyDescent="0.25">
      <c r="A45" s="39">
        <v>40</v>
      </c>
      <c r="B45" s="11" t="s">
        <v>120</v>
      </c>
      <c r="C45" s="67" t="s">
        <v>1120</v>
      </c>
      <c r="D45" s="5" t="s">
        <v>47</v>
      </c>
      <c r="E45" s="11" t="s">
        <v>80</v>
      </c>
    </row>
    <row r="46" spans="1:5" x14ac:dyDescent="0.25">
      <c r="A46" s="39">
        <v>41</v>
      </c>
      <c r="B46" s="11" t="s">
        <v>121</v>
      </c>
      <c r="C46" s="67" t="s">
        <v>1121</v>
      </c>
      <c r="D46" s="5" t="s">
        <v>48</v>
      </c>
      <c r="E46" s="11" t="s">
        <v>80</v>
      </c>
    </row>
    <row r="47" spans="1:5" x14ac:dyDescent="0.25">
      <c r="A47" s="39">
        <v>42</v>
      </c>
      <c r="B47" s="11" t="s">
        <v>122</v>
      </c>
      <c r="C47" s="66" t="s">
        <v>1122</v>
      </c>
      <c r="D47" s="4" t="s">
        <v>49</v>
      </c>
      <c r="E47" s="11" t="s">
        <v>80</v>
      </c>
    </row>
    <row r="48" spans="1:5" x14ac:dyDescent="0.25">
      <c r="A48" s="39">
        <v>43</v>
      </c>
      <c r="B48" s="11" t="s">
        <v>123</v>
      </c>
      <c r="C48" s="66" t="s">
        <v>1123</v>
      </c>
      <c r="D48" s="5" t="s">
        <v>50</v>
      </c>
      <c r="E48" s="11" t="s">
        <v>80</v>
      </c>
    </row>
    <row r="49" spans="1:5" x14ac:dyDescent="0.25">
      <c r="A49" s="39">
        <v>44</v>
      </c>
      <c r="B49" s="11" t="s">
        <v>124</v>
      </c>
      <c r="C49" s="66" t="s">
        <v>1124</v>
      </c>
      <c r="D49" s="5" t="s">
        <v>51</v>
      </c>
      <c r="E49" s="11" t="s">
        <v>80</v>
      </c>
    </row>
    <row r="50" spans="1:5" x14ac:dyDescent="0.25">
      <c r="A50" s="39">
        <v>45</v>
      </c>
      <c r="B50" s="11" t="s">
        <v>125</v>
      </c>
      <c r="C50" s="67" t="s">
        <v>1125</v>
      </c>
      <c r="D50" s="4" t="s">
        <v>52</v>
      </c>
      <c r="E50" s="11" t="s">
        <v>80</v>
      </c>
    </row>
    <row r="51" spans="1:5" x14ac:dyDescent="0.25">
      <c r="A51" s="39">
        <v>46</v>
      </c>
      <c r="B51" s="11" t="s">
        <v>126</v>
      </c>
      <c r="C51" s="67" t="s">
        <v>1126</v>
      </c>
      <c r="D51" s="4" t="s">
        <v>53</v>
      </c>
      <c r="E51" s="11" t="s">
        <v>80</v>
      </c>
    </row>
    <row r="52" spans="1:5" x14ac:dyDescent="0.25">
      <c r="A52" s="32">
        <v>47</v>
      </c>
      <c r="B52" s="11" t="s">
        <v>127</v>
      </c>
      <c r="C52" s="66" t="s">
        <v>1127</v>
      </c>
      <c r="D52" s="5" t="s">
        <v>54</v>
      </c>
      <c r="E52" s="11" t="s">
        <v>80</v>
      </c>
    </row>
    <row r="53" spans="1:5" x14ac:dyDescent="0.25">
      <c r="A53" s="39">
        <v>48</v>
      </c>
      <c r="B53" s="11" t="s">
        <v>128</v>
      </c>
      <c r="C53" s="67" t="s">
        <v>1128</v>
      </c>
      <c r="D53" s="4" t="s">
        <v>55</v>
      </c>
      <c r="E53" s="11" t="s">
        <v>80</v>
      </c>
    </row>
    <row r="54" spans="1:5" x14ac:dyDescent="0.25">
      <c r="A54" s="39">
        <v>49</v>
      </c>
      <c r="B54" s="11" t="s">
        <v>129</v>
      </c>
      <c r="C54" s="67" t="s">
        <v>1129</v>
      </c>
      <c r="D54" s="4" t="s">
        <v>56</v>
      </c>
      <c r="E54" s="11" t="s">
        <v>80</v>
      </c>
    </row>
    <row r="55" spans="1:5" x14ac:dyDescent="0.25">
      <c r="A55" s="39">
        <v>50</v>
      </c>
      <c r="B55" s="11" t="s">
        <v>130</v>
      </c>
      <c r="C55" s="66" t="s">
        <v>1130</v>
      </c>
      <c r="D55" s="5" t="s">
        <v>57</v>
      </c>
      <c r="E55" s="11" t="s">
        <v>80</v>
      </c>
    </row>
    <row r="56" spans="1:5" x14ac:dyDescent="0.25">
      <c r="A56" s="40">
        <v>51</v>
      </c>
      <c r="B56" s="11" t="s">
        <v>131</v>
      </c>
      <c r="C56" s="66" t="s">
        <v>1131</v>
      </c>
      <c r="D56" s="5" t="s">
        <v>58</v>
      </c>
      <c r="E56" s="11" t="s">
        <v>80</v>
      </c>
    </row>
    <row r="57" spans="1:5" x14ac:dyDescent="0.25">
      <c r="A57" s="32">
        <v>52</v>
      </c>
      <c r="B57" s="11" t="s">
        <v>132</v>
      </c>
      <c r="C57" s="67" t="s">
        <v>1132</v>
      </c>
      <c r="D57" s="14" t="s">
        <v>59</v>
      </c>
      <c r="E57" s="11" t="s">
        <v>80</v>
      </c>
    </row>
    <row r="58" spans="1:5" x14ac:dyDescent="0.25">
      <c r="A58" s="32">
        <v>53</v>
      </c>
      <c r="B58" s="11" t="s">
        <v>133</v>
      </c>
      <c r="C58" s="66" t="s">
        <v>1133</v>
      </c>
      <c r="D58" s="5" t="s">
        <v>60</v>
      </c>
      <c r="E58" s="11" t="s">
        <v>80</v>
      </c>
    </row>
    <row r="59" spans="1:5" x14ac:dyDescent="0.25">
      <c r="A59" s="40">
        <v>54</v>
      </c>
      <c r="B59" s="11" t="s">
        <v>134</v>
      </c>
      <c r="C59" s="67" t="s">
        <v>1134</v>
      </c>
      <c r="D59" s="5" t="s">
        <v>61</v>
      </c>
      <c r="E59" s="11" t="s">
        <v>80</v>
      </c>
    </row>
    <row r="60" spans="1:5" x14ac:dyDescent="0.25">
      <c r="A60" s="40">
        <v>55</v>
      </c>
      <c r="B60" s="11" t="s">
        <v>135</v>
      </c>
      <c r="C60" s="67" t="s">
        <v>1135</v>
      </c>
      <c r="D60" s="12" t="s">
        <v>62</v>
      </c>
      <c r="E60" s="11" t="s">
        <v>80</v>
      </c>
    </row>
    <row r="61" spans="1:5" x14ac:dyDescent="0.25">
      <c r="A61" s="40">
        <v>56</v>
      </c>
      <c r="B61" s="11" t="s">
        <v>136</v>
      </c>
      <c r="C61" s="67" t="s">
        <v>1136</v>
      </c>
      <c r="D61" s="5" t="s">
        <v>63</v>
      </c>
      <c r="E61" s="11" t="s">
        <v>80</v>
      </c>
    </row>
    <row r="62" spans="1:5" x14ac:dyDescent="0.25">
      <c r="A62" s="40">
        <v>57</v>
      </c>
      <c r="B62" s="11" t="s">
        <v>137</v>
      </c>
      <c r="C62" s="66" t="s">
        <v>1137</v>
      </c>
      <c r="D62" s="15" t="s">
        <v>64</v>
      </c>
      <c r="E62" s="11" t="s">
        <v>80</v>
      </c>
    </row>
    <row r="63" spans="1:5" x14ac:dyDescent="0.25">
      <c r="A63" s="40">
        <v>58</v>
      </c>
      <c r="B63" s="11" t="s">
        <v>138</v>
      </c>
      <c r="C63" s="66" t="s">
        <v>1138</v>
      </c>
      <c r="D63" s="5" t="s">
        <v>65</v>
      </c>
      <c r="E63" s="11" t="s">
        <v>80</v>
      </c>
    </row>
    <row r="64" spans="1:5" x14ac:dyDescent="0.25">
      <c r="A64" s="40">
        <v>59</v>
      </c>
      <c r="B64" s="11" t="s">
        <v>139</v>
      </c>
      <c r="C64" s="66" t="s">
        <v>1139</v>
      </c>
      <c r="D64" s="4" t="s">
        <v>66</v>
      </c>
      <c r="E64" s="11" t="s">
        <v>80</v>
      </c>
    </row>
    <row r="65" spans="1:5" x14ac:dyDescent="0.25">
      <c r="A65" s="40">
        <v>60</v>
      </c>
      <c r="B65" s="11" t="s">
        <v>140</v>
      </c>
      <c r="C65" s="67" t="s">
        <v>1140</v>
      </c>
      <c r="D65" s="5" t="s">
        <v>67</v>
      </c>
      <c r="E65" s="11" t="s">
        <v>80</v>
      </c>
    </row>
    <row r="66" spans="1:5" x14ac:dyDescent="0.25">
      <c r="A66" s="40">
        <v>61</v>
      </c>
      <c r="B66" s="11" t="s">
        <v>141</v>
      </c>
      <c r="C66" s="67" t="s">
        <v>1141</v>
      </c>
      <c r="D66" s="5" t="s">
        <v>68</v>
      </c>
      <c r="E66" s="11" t="s">
        <v>80</v>
      </c>
    </row>
    <row r="67" spans="1:5" x14ac:dyDescent="0.25">
      <c r="A67" s="40">
        <v>62</v>
      </c>
      <c r="B67" s="11" t="s">
        <v>142</v>
      </c>
      <c r="C67" s="67" t="s">
        <v>1142</v>
      </c>
      <c r="D67" s="4" t="s">
        <v>69</v>
      </c>
      <c r="E67" s="11" t="s">
        <v>80</v>
      </c>
    </row>
    <row r="68" spans="1:5" x14ac:dyDescent="0.25">
      <c r="A68" s="40">
        <v>63</v>
      </c>
      <c r="B68" s="11" t="s">
        <v>143</v>
      </c>
      <c r="C68" s="67" t="s">
        <v>1143</v>
      </c>
      <c r="D68" s="4" t="s">
        <v>70</v>
      </c>
      <c r="E68" s="11" t="s">
        <v>80</v>
      </c>
    </row>
    <row r="69" spans="1:5" x14ac:dyDescent="0.25">
      <c r="A69" s="40">
        <v>64</v>
      </c>
      <c r="B69" s="11" t="s">
        <v>144</v>
      </c>
      <c r="C69" s="67" t="s">
        <v>1144</v>
      </c>
      <c r="D69" s="4" t="s">
        <v>71</v>
      </c>
      <c r="E69" s="11" t="s">
        <v>80</v>
      </c>
    </row>
    <row r="70" spans="1:5" x14ac:dyDescent="0.25">
      <c r="A70" s="40">
        <v>65</v>
      </c>
      <c r="B70" s="11" t="s">
        <v>145</v>
      </c>
      <c r="C70" s="67" t="s">
        <v>1145</v>
      </c>
      <c r="D70" s="4" t="s">
        <v>72</v>
      </c>
      <c r="E70" s="11" t="s">
        <v>80</v>
      </c>
    </row>
    <row r="71" spans="1:5" x14ac:dyDescent="0.25">
      <c r="A71" s="40">
        <v>66</v>
      </c>
      <c r="B71" s="11" t="s">
        <v>146</v>
      </c>
      <c r="C71" s="67" t="s">
        <v>1146</v>
      </c>
      <c r="D71" s="14" t="s">
        <v>73</v>
      </c>
      <c r="E71" s="11" t="s">
        <v>80</v>
      </c>
    </row>
    <row r="72" spans="1:5" x14ac:dyDescent="0.25">
      <c r="A72" s="40">
        <v>67</v>
      </c>
      <c r="B72" s="11" t="s">
        <v>147</v>
      </c>
      <c r="C72" s="67" t="s">
        <v>1147</v>
      </c>
      <c r="D72" s="5" t="s">
        <v>74</v>
      </c>
      <c r="E72" s="11" t="s">
        <v>80</v>
      </c>
    </row>
    <row r="73" spans="1:5" x14ac:dyDescent="0.25">
      <c r="A73" s="40">
        <v>68</v>
      </c>
      <c r="B73" s="11" t="s">
        <v>148</v>
      </c>
      <c r="C73" s="67" t="s">
        <v>1148</v>
      </c>
      <c r="D73" s="7" t="s">
        <v>75</v>
      </c>
      <c r="E73" s="11" t="s">
        <v>80</v>
      </c>
    </row>
    <row r="74" spans="1:5" x14ac:dyDescent="0.25">
      <c r="A74" s="40">
        <v>69</v>
      </c>
      <c r="B74" s="11" t="s">
        <v>149</v>
      </c>
      <c r="C74" s="67" t="s">
        <v>1149</v>
      </c>
      <c r="D74" s="5" t="s">
        <v>76</v>
      </c>
      <c r="E74" s="11" t="s">
        <v>80</v>
      </c>
    </row>
    <row r="75" spans="1:5" x14ac:dyDescent="0.25">
      <c r="A75" s="40">
        <v>70</v>
      </c>
      <c r="B75" s="11" t="s">
        <v>150</v>
      </c>
      <c r="C75" s="67" t="s">
        <v>1150</v>
      </c>
      <c r="D75" s="14" t="s">
        <v>77</v>
      </c>
      <c r="E75" s="11" t="s">
        <v>80</v>
      </c>
    </row>
    <row r="76" spans="1:5" x14ac:dyDescent="0.25">
      <c r="A76" s="40">
        <v>71</v>
      </c>
      <c r="B76" s="11" t="s">
        <v>151</v>
      </c>
      <c r="C76" s="67" t="s">
        <v>1151</v>
      </c>
      <c r="D76" s="9" t="s">
        <v>78</v>
      </c>
      <c r="E76" s="11" t="s">
        <v>80</v>
      </c>
    </row>
    <row r="77" spans="1:5" x14ac:dyDescent="0.25">
      <c r="A77" s="40">
        <v>72</v>
      </c>
      <c r="B77" s="11" t="s">
        <v>152</v>
      </c>
      <c r="C77" s="67" t="s">
        <v>1152</v>
      </c>
      <c r="D77" s="5" t="s">
        <v>79</v>
      </c>
      <c r="E77" s="11" t="s">
        <v>80</v>
      </c>
    </row>
  </sheetData>
  <mergeCells count="8">
    <mergeCell ref="A2:E2"/>
    <mergeCell ref="A1:E1"/>
    <mergeCell ref="A4:A5"/>
    <mergeCell ref="B4:B5"/>
    <mergeCell ref="D4:D5"/>
    <mergeCell ref="E4:E5"/>
    <mergeCell ref="A3:E3"/>
    <mergeCell ref="C4:C5"/>
  </mergeCells>
  <conditionalFormatting sqref="D46">
    <cfRule type="containsText" priority="1" operator="containsText" text="Bayu Dwi Putra">
      <formula>NOT(ISERROR(SEARCH("Bayu Dwi Putra",D46)))</formula>
    </cfRule>
    <cfRule type="containsText" dxfId="18" priority="2" operator="containsText" text="Bayu Dwi Putra">
      <formula>NOT(ISERROR(SEARCH("Bayu Dwi Putra",D46)))</formula>
    </cfRule>
  </conditionalFormatting>
  <conditionalFormatting sqref="D19">
    <cfRule type="containsText" priority="3" operator="containsText" text="Bayu Dwi Putra">
      <formula>NOT(ISERROR(SEARCH("Bayu Dwi Putra",D19)))</formula>
    </cfRule>
    <cfRule type="containsText" dxfId="17" priority="4" operator="containsText" text="Bayu Dwi Putra">
      <formula>NOT(ISERROR(SEARCH("Bayu Dwi Putra",D19)))</formula>
    </cfRule>
  </conditionalFormatting>
  <pageMargins left="0.7" right="0.7" top="0.75" bottom="0.75" header="0.3" footer="0.3"/>
  <pageSetup orientation="portrait" horizontalDpi="4294967293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9" zoomScaleNormal="100" workbookViewId="0">
      <selection activeCell="A23" sqref="A23"/>
    </sheetView>
  </sheetViews>
  <sheetFormatPr defaultRowHeight="15" x14ac:dyDescent="0.25"/>
  <cols>
    <col min="1" max="1" width="4.5703125" customWidth="1"/>
    <col min="2" max="2" width="16.5703125" customWidth="1"/>
    <col min="3" max="3" width="12.5703125" customWidth="1"/>
    <col min="4" max="4" width="21.28515625" customWidth="1"/>
    <col min="5" max="5" width="10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1074</v>
      </c>
      <c r="B3" s="93"/>
      <c r="C3" s="93"/>
      <c r="D3" s="93"/>
      <c r="E3" s="93"/>
    </row>
    <row r="4" spans="1:5" ht="15.75" x14ac:dyDescent="0.25">
      <c r="A4" s="92"/>
      <c r="B4" s="92"/>
      <c r="C4" s="92"/>
      <c r="D4" s="92"/>
      <c r="E4" s="92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1" t="s">
        <v>86</v>
      </c>
      <c r="C7" s="66" t="s">
        <v>1086</v>
      </c>
      <c r="D7" s="7" t="s">
        <v>11</v>
      </c>
      <c r="E7" s="11" t="s">
        <v>43</v>
      </c>
    </row>
    <row r="8" spans="1:5" ht="15.75" x14ac:dyDescent="0.25">
      <c r="A8" s="19">
        <v>2</v>
      </c>
      <c r="B8" s="11" t="s">
        <v>87</v>
      </c>
      <c r="C8" s="66" t="s">
        <v>1087</v>
      </c>
      <c r="D8" s="5" t="s">
        <v>12</v>
      </c>
      <c r="E8" s="11" t="s">
        <v>43</v>
      </c>
    </row>
    <row r="9" spans="1:5" ht="15.75" x14ac:dyDescent="0.25">
      <c r="A9" s="19">
        <v>3</v>
      </c>
      <c r="B9" s="11" t="s">
        <v>88</v>
      </c>
      <c r="C9" s="66" t="s">
        <v>1088</v>
      </c>
      <c r="D9" s="5" t="s">
        <v>13</v>
      </c>
      <c r="E9" s="11" t="s">
        <v>43</v>
      </c>
    </row>
    <row r="10" spans="1:5" ht="15.75" x14ac:dyDescent="0.25">
      <c r="A10" s="19">
        <v>4</v>
      </c>
      <c r="B10" s="11" t="s">
        <v>89</v>
      </c>
      <c r="C10" s="66" t="s">
        <v>1089</v>
      </c>
      <c r="D10" s="5" t="s">
        <v>14</v>
      </c>
      <c r="E10" s="11" t="s">
        <v>43</v>
      </c>
    </row>
    <row r="11" spans="1:5" ht="15.75" x14ac:dyDescent="0.25">
      <c r="A11" s="19">
        <v>5</v>
      </c>
      <c r="B11" s="11" t="s">
        <v>90</v>
      </c>
      <c r="C11" s="66" t="s">
        <v>1090</v>
      </c>
      <c r="D11" s="8" t="s">
        <v>15</v>
      </c>
      <c r="E11" s="11" t="s">
        <v>43</v>
      </c>
    </row>
    <row r="12" spans="1:5" ht="15.75" x14ac:dyDescent="0.25">
      <c r="A12" s="19">
        <v>6</v>
      </c>
      <c r="B12" s="11" t="s">
        <v>91</v>
      </c>
      <c r="C12" s="66" t="s">
        <v>1091</v>
      </c>
      <c r="D12" s="5" t="s">
        <v>16</v>
      </c>
      <c r="E12" s="11" t="s">
        <v>43</v>
      </c>
    </row>
    <row r="13" spans="1:5" ht="19.5" customHeight="1" x14ac:dyDescent="0.25">
      <c r="A13" s="11">
        <v>7</v>
      </c>
      <c r="B13" s="11" t="s">
        <v>92</v>
      </c>
      <c r="C13" s="66" t="s">
        <v>1092</v>
      </c>
      <c r="D13" s="7" t="s">
        <v>17</v>
      </c>
      <c r="E13" s="11" t="s">
        <v>43</v>
      </c>
    </row>
    <row r="14" spans="1:5" ht="26.25" customHeight="1" x14ac:dyDescent="0.25">
      <c r="A14" s="83">
        <v>8</v>
      </c>
      <c r="B14" s="11" t="s">
        <v>93</v>
      </c>
      <c r="C14" s="66" t="s">
        <v>1093</v>
      </c>
      <c r="D14" s="7" t="s">
        <v>18</v>
      </c>
      <c r="E14" s="11" t="s">
        <v>43</v>
      </c>
    </row>
    <row r="15" spans="1:5" ht="15.75" x14ac:dyDescent="0.25">
      <c r="A15" s="19">
        <v>9</v>
      </c>
      <c r="B15" s="11" t="s">
        <v>94</v>
      </c>
      <c r="C15" s="66" t="s">
        <v>1094</v>
      </c>
      <c r="D15" s="8" t="s">
        <v>19</v>
      </c>
      <c r="E15" s="11" t="s">
        <v>43</v>
      </c>
    </row>
    <row r="16" spans="1:5" ht="15.75" x14ac:dyDescent="0.25">
      <c r="A16" s="19">
        <v>10</v>
      </c>
      <c r="B16" s="11" t="s">
        <v>95</v>
      </c>
      <c r="C16" s="66" t="s">
        <v>1095</v>
      </c>
      <c r="D16" s="9" t="s">
        <v>20</v>
      </c>
      <c r="E16" s="11" t="s">
        <v>43</v>
      </c>
    </row>
    <row r="17" spans="1:5" ht="15.75" x14ac:dyDescent="0.25">
      <c r="A17" s="19">
        <v>11</v>
      </c>
      <c r="B17" s="11" t="s">
        <v>96</v>
      </c>
      <c r="C17" s="66" t="s">
        <v>1096</v>
      </c>
      <c r="D17" s="5" t="s">
        <v>21</v>
      </c>
      <c r="E17" s="11" t="s">
        <v>43</v>
      </c>
    </row>
    <row r="18" spans="1:5" ht="15.75" x14ac:dyDescent="0.25">
      <c r="A18" s="19">
        <v>12</v>
      </c>
      <c r="B18" s="11" t="s">
        <v>97</v>
      </c>
      <c r="C18" s="66" t="s">
        <v>1097</v>
      </c>
      <c r="D18" s="7" t="s">
        <v>22</v>
      </c>
      <c r="E18" s="11" t="s">
        <v>43</v>
      </c>
    </row>
    <row r="19" spans="1:5" ht="15.75" x14ac:dyDescent="0.25">
      <c r="A19" s="19">
        <v>13</v>
      </c>
      <c r="B19" s="11" t="s">
        <v>98</v>
      </c>
      <c r="C19" s="66" t="s">
        <v>1098</v>
      </c>
      <c r="D19" s="5" t="s">
        <v>23</v>
      </c>
      <c r="E19" s="11" t="s">
        <v>43</v>
      </c>
    </row>
    <row r="20" spans="1:5" ht="15.75" x14ac:dyDescent="0.25">
      <c r="A20" s="11">
        <v>14</v>
      </c>
      <c r="B20" s="11" t="s">
        <v>99</v>
      </c>
      <c r="C20" s="66" t="s">
        <v>1099</v>
      </c>
      <c r="D20" s="7" t="s">
        <v>24</v>
      </c>
      <c r="E20" s="11" t="s">
        <v>43</v>
      </c>
    </row>
    <row r="21" spans="1:5" ht="25.5" x14ac:dyDescent="0.25">
      <c r="A21" s="19">
        <v>15</v>
      </c>
      <c r="B21" s="11" t="s">
        <v>100</v>
      </c>
      <c r="C21" s="66" t="s">
        <v>1100</v>
      </c>
      <c r="D21" s="10" t="s">
        <v>25</v>
      </c>
      <c r="E21" s="11" t="s">
        <v>43</v>
      </c>
    </row>
    <row r="22" spans="1:5" ht="21" customHeight="1" x14ac:dyDescent="0.25">
      <c r="A22" s="11">
        <v>16</v>
      </c>
      <c r="B22" s="11" t="s">
        <v>101</v>
      </c>
      <c r="C22" s="66" t="s">
        <v>1101</v>
      </c>
      <c r="D22" s="4" t="s">
        <v>26</v>
      </c>
      <c r="E22" s="11" t="s">
        <v>43</v>
      </c>
    </row>
    <row r="23" spans="1:5" ht="27" customHeight="1" x14ac:dyDescent="0.25">
      <c r="A23" s="83">
        <v>17</v>
      </c>
      <c r="B23" s="11" t="s">
        <v>102</v>
      </c>
      <c r="C23" s="66" t="s">
        <v>1102</v>
      </c>
      <c r="D23" s="7" t="s">
        <v>27</v>
      </c>
      <c r="E23" s="11" t="s">
        <v>43</v>
      </c>
    </row>
    <row r="24" spans="1:5" ht="15.75" x14ac:dyDescent="0.25">
      <c r="A24" s="19">
        <v>18</v>
      </c>
      <c r="B24" s="11" t="s">
        <v>103</v>
      </c>
      <c r="C24" s="66" t="s">
        <v>1103</v>
      </c>
      <c r="D24" s="5" t="s">
        <v>28</v>
      </c>
      <c r="E24" s="11" t="s">
        <v>43</v>
      </c>
    </row>
    <row r="25" spans="1:5" ht="15.75" x14ac:dyDescent="0.25">
      <c r="A25" s="19">
        <v>19</v>
      </c>
      <c r="B25" s="11" t="s">
        <v>104</v>
      </c>
      <c r="C25" s="66" t="s">
        <v>1104</v>
      </c>
      <c r="D25" s="7" t="s">
        <v>29</v>
      </c>
      <c r="E25" s="11" t="s">
        <v>43</v>
      </c>
    </row>
    <row r="26" spans="1:5" ht="15.75" x14ac:dyDescent="0.25">
      <c r="A26" s="19">
        <v>20</v>
      </c>
      <c r="B26" s="11" t="s">
        <v>105</v>
      </c>
      <c r="C26" s="66" t="s">
        <v>1105</v>
      </c>
      <c r="D26" s="5" t="s">
        <v>30</v>
      </c>
      <c r="E26" s="11" t="s">
        <v>43</v>
      </c>
    </row>
  </sheetData>
  <mergeCells count="9">
    <mergeCell ref="A1:E1"/>
    <mergeCell ref="A2:E2"/>
    <mergeCell ref="A4:E4"/>
    <mergeCell ref="A5:A6"/>
    <mergeCell ref="B5:B6"/>
    <mergeCell ref="D5:D6"/>
    <mergeCell ref="E5:E6"/>
    <mergeCell ref="A3:E3"/>
    <mergeCell ref="C5:C6"/>
  </mergeCells>
  <conditionalFormatting sqref="D15">
    <cfRule type="containsText" priority="1" operator="containsText" text="Bayu Dwi Putra">
      <formula>NOT(ISERROR(SEARCH("Bayu Dwi Putra",D15)))</formula>
    </cfRule>
    <cfRule type="containsText" dxfId="8" priority="2" operator="containsText" text="Bayu Dwi Putra">
      <formula>NOT(ISERROR(SEARCH("Bayu Dwi Putra",D15)))</formula>
    </cfRule>
  </conditionalFormatting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K30" sqref="K30"/>
    </sheetView>
  </sheetViews>
  <sheetFormatPr defaultRowHeight="15" x14ac:dyDescent="0.25"/>
  <cols>
    <col min="1" max="1" width="4.7109375" customWidth="1"/>
    <col min="2" max="2" width="16.42578125" customWidth="1"/>
    <col min="3" max="3" width="12.7109375" customWidth="1"/>
    <col min="4" max="4" width="19.7109375" customWidth="1"/>
    <col min="5" max="5" width="9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1075</v>
      </c>
      <c r="B3" s="93"/>
      <c r="C3" s="93"/>
      <c r="D3" s="93"/>
      <c r="E3" s="93"/>
    </row>
    <row r="4" spans="1:5" ht="15.75" x14ac:dyDescent="0.25">
      <c r="A4" s="92"/>
      <c r="B4" s="92"/>
      <c r="C4" s="92"/>
      <c r="D4" s="92"/>
      <c r="E4" s="92"/>
    </row>
    <row r="5" spans="1:5" ht="15.75" customHeight="1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88"/>
      <c r="D6" s="88"/>
      <c r="E6" s="88"/>
    </row>
    <row r="7" spans="1:5" ht="18.75" customHeight="1" x14ac:dyDescent="0.25">
      <c r="A7" s="64">
        <v>1</v>
      </c>
      <c r="B7" s="11" t="s">
        <v>106</v>
      </c>
      <c r="C7" s="66" t="s">
        <v>1106</v>
      </c>
      <c r="D7" s="5" t="s">
        <v>31</v>
      </c>
      <c r="E7" s="11" t="s">
        <v>43</v>
      </c>
    </row>
    <row r="8" spans="1:5" ht="15.75" x14ac:dyDescent="0.25">
      <c r="A8" s="19">
        <v>2</v>
      </c>
      <c r="B8" s="64" t="s">
        <v>107</v>
      </c>
      <c r="C8" s="78" t="s">
        <v>1107</v>
      </c>
      <c r="D8" s="79" t="s">
        <v>32</v>
      </c>
      <c r="E8" s="64" t="s">
        <v>43</v>
      </c>
    </row>
    <row r="9" spans="1:5" ht="15.75" x14ac:dyDescent="0.25">
      <c r="A9" s="19">
        <v>3</v>
      </c>
      <c r="B9" s="11" t="s">
        <v>108</v>
      </c>
      <c r="C9" s="66" t="s">
        <v>1108</v>
      </c>
      <c r="D9" s="8" t="s">
        <v>33</v>
      </c>
      <c r="E9" s="11" t="s">
        <v>43</v>
      </c>
    </row>
    <row r="10" spans="1:5" ht="15.75" x14ac:dyDescent="0.25">
      <c r="A10" s="19">
        <v>4</v>
      </c>
      <c r="B10" s="11" t="s">
        <v>109</v>
      </c>
      <c r="C10" s="66" t="s">
        <v>1109</v>
      </c>
      <c r="D10" s="5" t="s">
        <v>34</v>
      </c>
      <c r="E10" s="11" t="s">
        <v>43</v>
      </c>
    </row>
    <row r="11" spans="1:5" ht="15.75" x14ac:dyDescent="0.25">
      <c r="A11" s="19">
        <v>5</v>
      </c>
      <c r="B11" s="11" t="s">
        <v>110</v>
      </c>
      <c r="C11" s="66" t="s">
        <v>1110</v>
      </c>
      <c r="D11" s="4" t="s">
        <v>1428</v>
      </c>
      <c r="E11" s="11" t="s">
        <v>43</v>
      </c>
    </row>
    <row r="12" spans="1:5" ht="15.75" x14ac:dyDescent="0.25">
      <c r="A12" s="19">
        <v>6</v>
      </c>
      <c r="B12" s="11" t="s">
        <v>111</v>
      </c>
      <c r="C12" s="66" t="s">
        <v>1111</v>
      </c>
      <c r="D12" s="5" t="s">
        <v>36</v>
      </c>
      <c r="E12" s="11" t="s">
        <v>43</v>
      </c>
    </row>
    <row r="13" spans="1:5" ht="15.75" x14ac:dyDescent="0.25">
      <c r="A13" s="11">
        <v>7</v>
      </c>
      <c r="B13" s="11" t="s">
        <v>122</v>
      </c>
      <c r="C13" s="66" t="s">
        <v>1122</v>
      </c>
      <c r="D13" s="4" t="s">
        <v>49</v>
      </c>
      <c r="E13" s="11" t="s">
        <v>80</v>
      </c>
    </row>
    <row r="14" spans="1:5" ht="15.75" x14ac:dyDescent="0.25">
      <c r="A14" s="19">
        <v>8</v>
      </c>
      <c r="B14" s="11" t="s">
        <v>124</v>
      </c>
      <c r="C14" s="66" t="s">
        <v>1124</v>
      </c>
      <c r="D14" s="5" t="s">
        <v>51</v>
      </c>
      <c r="E14" s="11" t="s">
        <v>80</v>
      </c>
    </row>
    <row r="15" spans="1:5" ht="15.75" x14ac:dyDescent="0.25">
      <c r="A15" s="19">
        <v>9</v>
      </c>
      <c r="B15" s="11" t="s">
        <v>125</v>
      </c>
      <c r="C15" s="67" t="s">
        <v>1125</v>
      </c>
      <c r="D15" s="4" t="s">
        <v>52</v>
      </c>
      <c r="E15" s="11" t="s">
        <v>80</v>
      </c>
    </row>
    <row r="16" spans="1:5" ht="15.75" x14ac:dyDescent="0.25">
      <c r="A16" s="19">
        <v>10</v>
      </c>
      <c r="B16" s="11" t="s">
        <v>126</v>
      </c>
      <c r="C16" s="67" t="s">
        <v>1126</v>
      </c>
      <c r="D16" s="4" t="s">
        <v>53</v>
      </c>
      <c r="E16" s="11" t="s">
        <v>80</v>
      </c>
    </row>
    <row r="17" spans="1:5" ht="15.75" x14ac:dyDescent="0.25">
      <c r="A17" s="19">
        <v>11</v>
      </c>
      <c r="B17" s="11" t="s">
        <v>128</v>
      </c>
      <c r="C17" s="67" t="s">
        <v>1128</v>
      </c>
      <c r="D17" s="4" t="s">
        <v>55</v>
      </c>
      <c r="E17" s="11" t="s">
        <v>80</v>
      </c>
    </row>
    <row r="18" spans="1:5" ht="15.75" x14ac:dyDescent="0.25">
      <c r="A18" s="19">
        <v>12</v>
      </c>
      <c r="B18" s="11" t="s">
        <v>129</v>
      </c>
      <c r="C18" s="67" t="s">
        <v>1129</v>
      </c>
      <c r="D18" s="4" t="s">
        <v>56</v>
      </c>
      <c r="E18" s="11" t="s">
        <v>80</v>
      </c>
    </row>
    <row r="19" spans="1:5" ht="15.75" x14ac:dyDescent="0.25">
      <c r="A19" s="19">
        <v>13</v>
      </c>
      <c r="B19" s="11" t="s">
        <v>130</v>
      </c>
      <c r="C19" s="66" t="s">
        <v>1130</v>
      </c>
      <c r="D19" s="5" t="s">
        <v>57</v>
      </c>
      <c r="E19" s="11" t="s">
        <v>80</v>
      </c>
    </row>
    <row r="20" spans="1:5" ht="15.75" x14ac:dyDescent="0.25">
      <c r="A20" s="11">
        <v>14</v>
      </c>
      <c r="B20" s="11" t="s">
        <v>131</v>
      </c>
      <c r="C20" s="66" t="s">
        <v>1131</v>
      </c>
      <c r="D20" s="5" t="s">
        <v>58</v>
      </c>
      <c r="E20" s="11" t="s">
        <v>80</v>
      </c>
    </row>
    <row r="21" spans="1:5" ht="15.75" x14ac:dyDescent="0.25">
      <c r="A21" s="19">
        <v>15</v>
      </c>
      <c r="B21" s="11" t="s">
        <v>134</v>
      </c>
      <c r="C21" s="67" t="s">
        <v>1134</v>
      </c>
      <c r="D21" s="5" t="s">
        <v>61</v>
      </c>
      <c r="E21" s="11" t="s">
        <v>80</v>
      </c>
    </row>
    <row r="22" spans="1:5" ht="15.75" x14ac:dyDescent="0.25">
      <c r="A22" s="11">
        <v>16</v>
      </c>
      <c r="B22" s="11" t="s">
        <v>135</v>
      </c>
      <c r="C22" s="67" t="s">
        <v>1135</v>
      </c>
      <c r="D22" s="12" t="s">
        <v>62</v>
      </c>
      <c r="E22" s="11" t="s">
        <v>80</v>
      </c>
    </row>
    <row r="23" spans="1:5" ht="15.75" x14ac:dyDescent="0.25">
      <c r="A23" s="19">
        <v>17</v>
      </c>
      <c r="B23" s="11" t="s">
        <v>136</v>
      </c>
      <c r="C23" s="67" t="s">
        <v>1136</v>
      </c>
      <c r="D23" s="5" t="s">
        <v>63</v>
      </c>
      <c r="E23" s="11" t="s">
        <v>80</v>
      </c>
    </row>
    <row r="24" spans="1:5" ht="25.5" x14ac:dyDescent="0.25">
      <c r="A24" s="83">
        <v>18</v>
      </c>
      <c r="B24" s="11" t="s">
        <v>137</v>
      </c>
      <c r="C24" s="66" t="s">
        <v>1137</v>
      </c>
      <c r="D24" s="15" t="s">
        <v>64</v>
      </c>
      <c r="E24" s="11" t="s">
        <v>80</v>
      </c>
    </row>
    <row r="25" spans="1:5" ht="15.75" x14ac:dyDescent="0.25">
      <c r="A25" s="19">
        <v>19</v>
      </c>
      <c r="B25" s="11" t="s">
        <v>138</v>
      </c>
      <c r="C25" s="66" t="s">
        <v>1138</v>
      </c>
      <c r="D25" s="5" t="s">
        <v>1430</v>
      </c>
      <c r="E25" s="11" t="s">
        <v>80</v>
      </c>
    </row>
    <row r="26" spans="1:5" ht="15.75" x14ac:dyDescent="0.25">
      <c r="A26" s="19">
        <v>20</v>
      </c>
      <c r="B26" s="11" t="s">
        <v>139</v>
      </c>
      <c r="C26" s="66" t="s">
        <v>1139</v>
      </c>
      <c r="D26" s="4" t="s">
        <v>66</v>
      </c>
      <c r="E26" s="11" t="s">
        <v>80</v>
      </c>
    </row>
  </sheetData>
  <mergeCells count="9">
    <mergeCell ref="A1:E1"/>
    <mergeCell ref="A2:E2"/>
    <mergeCell ref="A4:E4"/>
    <mergeCell ref="A5:A6"/>
    <mergeCell ref="B5:B6"/>
    <mergeCell ref="D5:D6"/>
    <mergeCell ref="E5:E6"/>
    <mergeCell ref="A3:E3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G25" sqref="G25"/>
    </sheetView>
  </sheetViews>
  <sheetFormatPr defaultRowHeight="15" x14ac:dyDescent="0.25"/>
  <cols>
    <col min="1" max="1" width="4.5703125" customWidth="1"/>
    <col min="2" max="2" width="16.28515625" customWidth="1"/>
    <col min="3" max="3" width="12.85546875" customWidth="1"/>
    <col min="4" max="4" width="18.140625" customWidth="1"/>
    <col min="5" max="5" width="9.85546875" customWidth="1"/>
    <col min="7" max="7" width="16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1076</v>
      </c>
      <c r="B3" s="93"/>
      <c r="C3" s="93"/>
      <c r="D3" s="93"/>
      <c r="E3" s="93"/>
    </row>
    <row r="4" spans="1:5" ht="15.75" x14ac:dyDescent="0.25">
      <c r="A4" s="92"/>
      <c r="B4" s="92"/>
      <c r="C4" s="92"/>
      <c r="D4" s="92"/>
      <c r="E4" s="92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1" t="s">
        <v>140</v>
      </c>
      <c r="C7" s="67" t="s">
        <v>1140</v>
      </c>
      <c r="D7" s="5" t="s">
        <v>1625</v>
      </c>
      <c r="E7" s="11" t="s">
        <v>80</v>
      </c>
    </row>
    <row r="8" spans="1:5" ht="15.75" x14ac:dyDescent="0.25">
      <c r="A8" s="19">
        <v>2</v>
      </c>
      <c r="B8" s="11" t="s">
        <v>141</v>
      </c>
      <c r="C8" s="67" t="s">
        <v>1141</v>
      </c>
      <c r="D8" s="5" t="s">
        <v>1431</v>
      </c>
      <c r="E8" s="11" t="s">
        <v>80</v>
      </c>
    </row>
    <row r="9" spans="1:5" ht="15.75" x14ac:dyDescent="0.25">
      <c r="A9" s="19">
        <v>3</v>
      </c>
      <c r="B9" s="11" t="s">
        <v>142</v>
      </c>
      <c r="C9" s="67" t="s">
        <v>1142</v>
      </c>
      <c r="D9" s="4" t="s">
        <v>1433</v>
      </c>
      <c r="E9" s="11" t="s">
        <v>80</v>
      </c>
    </row>
    <row r="10" spans="1:5" ht="15.75" x14ac:dyDescent="0.25">
      <c r="A10" s="19">
        <v>4</v>
      </c>
      <c r="B10" s="11" t="s">
        <v>143</v>
      </c>
      <c r="C10" s="67" t="s">
        <v>1143</v>
      </c>
      <c r="D10" s="4" t="s">
        <v>70</v>
      </c>
      <c r="E10" s="11" t="s">
        <v>80</v>
      </c>
    </row>
    <row r="11" spans="1:5" ht="15.75" x14ac:dyDescent="0.25">
      <c r="A11" s="11">
        <v>5</v>
      </c>
      <c r="B11" s="11" t="s">
        <v>144</v>
      </c>
      <c r="C11" s="67" t="s">
        <v>1144</v>
      </c>
      <c r="D11" s="4" t="s">
        <v>71</v>
      </c>
      <c r="E11" s="11" t="s">
        <v>80</v>
      </c>
    </row>
    <row r="12" spans="1:5" ht="15.75" x14ac:dyDescent="0.25">
      <c r="A12" s="19">
        <v>6</v>
      </c>
      <c r="B12" s="11" t="s">
        <v>145</v>
      </c>
      <c r="C12" s="67" t="s">
        <v>1145</v>
      </c>
      <c r="D12" s="4" t="s">
        <v>72</v>
      </c>
      <c r="E12" s="11" t="s">
        <v>80</v>
      </c>
    </row>
    <row r="13" spans="1:5" ht="15.75" x14ac:dyDescent="0.25">
      <c r="A13" s="11">
        <v>7</v>
      </c>
      <c r="B13" s="11" t="s">
        <v>146</v>
      </c>
      <c r="C13" s="67" t="s">
        <v>1146</v>
      </c>
      <c r="D13" s="14" t="s">
        <v>1432</v>
      </c>
      <c r="E13" s="11" t="s">
        <v>80</v>
      </c>
    </row>
    <row r="14" spans="1:5" ht="15.75" x14ac:dyDescent="0.25">
      <c r="A14" s="19">
        <v>8</v>
      </c>
      <c r="B14" s="11" t="s">
        <v>147</v>
      </c>
      <c r="C14" s="67" t="s">
        <v>1147</v>
      </c>
      <c r="D14" s="5" t="s">
        <v>74</v>
      </c>
      <c r="E14" s="11" t="s">
        <v>80</v>
      </c>
    </row>
    <row r="15" spans="1:5" ht="15.75" x14ac:dyDescent="0.25">
      <c r="A15" s="19">
        <v>9</v>
      </c>
      <c r="B15" s="11" t="s">
        <v>148</v>
      </c>
      <c r="C15" s="67" t="s">
        <v>1148</v>
      </c>
      <c r="D15" s="7" t="s">
        <v>75</v>
      </c>
      <c r="E15" s="11" t="s">
        <v>80</v>
      </c>
    </row>
    <row r="16" spans="1:5" ht="15.75" x14ac:dyDescent="0.25">
      <c r="A16" s="19">
        <v>10</v>
      </c>
      <c r="B16" s="11" t="s">
        <v>149</v>
      </c>
      <c r="C16" s="67" t="s">
        <v>1149</v>
      </c>
      <c r="D16" s="5" t="s">
        <v>76</v>
      </c>
      <c r="E16" s="11" t="s">
        <v>80</v>
      </c>
    </row>
    <row r="17" spans="1:5" ht="15.75" x14ac:dyDescent="0.25">
      <c r="A17" s="19">
        <v>11</v>
      </c>
      <c r="B17" s="11" t="s">
        <v>150</v>
      </c>
      <c r="C17" s="67" t="s">
        <v>1150</v>
      </c>
      <c r="D17" s="14" t="s">
        <v>77</v>
      </c>
      <c r="E17" s="11" t="s">
        <v>80</v>
      </c>
    </row>
    <row r="18" spans="1:5" ht="15.75" x14ac:dyDescent="0.25">
      <c r="A18" s="19">
        <v>12</v>
      </c>
      <c r="B18" s="11" t="s">
        <v>151</v>
      </c>
      <c r="C18" s="67" t="s">
        <v>1151</v>
      </c>
      <c r="D18" s="9" t="s">
        <v>78</v>
      </c>
      <c r="E18" s="11" t="s">
        <v>80</v>
      </c>
    </row>
    <row r="19" spans="1:5" ht="15.75" x14ac:dyDescent="0.25">
      <c r="A19" s="19">
        <v>13</v>
      </c>
      <c r="B19" s="11" t="s">
        <v>152</v>
      </c>
      <c r="C19" s="67" t="s">
        <v>1152</v>
      </c>
      <c r="D19" s="5" t="s">
        <v>1624</v>
      </c>
      <c r="E19" s="11" t="s">
        <v>80</v>
      </c>
    </row>
    <row r="20" spans="1:5" ht="15.75" x14ac:dyDescent="0.25">
      <c r="A20" s="19">
        <v>14</v>
      </c>
      <c r="B20" s="19" t="s">
        <v>157</v>
      </c>
      <c r="C20" s="66" t="s">
        <v>1155</v>
      </c>
      <c r="D20" s="14" t="s">
        <v>224</v>
      </c>
      <c r="E20" s="19" t="s">
        <v>154</v>
      </c>
    </row>
    <row r="21" spans="1:5" ht="15.75" x14ac:dyDescent="0.25">
      <c r="A21" s="19">
        <v>15</v>
      </c>
      <c r="B21" s="19" t="s">
        <v>158</v>
      </c>
      <c r="C21" s="66" t="s">
        <v>1156</v>
      </c>
      <c r="D21" s="4" t="s">
        <v>225</v>
      </c>
      <c r="E21" s="19" t="s">
        <v>154</v>
      </c>
    </row>
    <row r="22" spans="1:5" ht="15.75" x14ac:dyDescent="0.25">
      <c r="A22" s="19">
        <v>16</v>
      </c>
      <c r="B22" s="19" t="s">
        <v>159</v>
      </c>
      <c r="C22" s="66" t="s">
        <v>1157</v>
      </c>
      <c r="D22" s="5" t="s">
        <v>226</v>
      </c>
      <c r="E22" s="19" t="s">
        <v>154</v>
      </c>
    </row>
    <row r="23" spans="1:5" ht="15.75" x14ac:dyDescent="0.25">
      <c r="A23" s="19">
        <v>17</v>
      </c>
      <c r="B23" s="19" t="s">
        <v>161</v>
      </c>
      <c r="C23" s="66" t="s">
        <v>1159</v>
      </c>
      <c r="D23" s="9" t="s">
        <v>228</v>
      </c>
      <c r="E23" s="19" t="s">
        <v>154</v>
      </c>
    </row>
    <row r="24" spans="1:5" ht="15.75" x14ac:dyDescent="0.25">
      <c r="A24" s="19">
        <v>18</v>
      </c>
      <c r="B24" s="19" t="s">
        <v>162</v>
      </c>
      <c r="C24" s="66" t="s">
        <v>1160</v>
      </c>
      <c r="D24" s="5" t="s">
        <v>229</v>
      </c>
      <c r="E24" s="19" t="s">
        <v>154</v>
      </c>
    </row>
    <row r="25" spans="1:5" ht="15.75" x14ac:dyDescent="0.25">
      <c r="A25" s="19">
        <v>19</v>
      </c>
      <c r="B25" s="19" t="s">
        <v>163</v>
      </c>
      <c r="C25" s="66" t="s">
        <v>1161</v>
      </c>
      <c r="D25" s="8" t="s">
        <v>230</v>
      </c>
      <c r="E25" s="19" t="s">
        <v>154</v>
      </c>
    </row>
    <row r="26" spans="1:5" ht="16.5" customHeight="1" x14ac:dyDescent="0.25">
      <c r="A26" s="11">
        <v>20</v>
      </c>
      <c r="B26" s="84" t="s">
        <v>164</v>
      </c>
      <c r="C26" s="66" t="s">
        <v>1162</v>
      </c>
      <c r="D26" s="4" t="s">
        <v>231</v>
      </c>
      <c r="E26" s="84" t="s">
        <v>154</v>
      </c>
    </row>
  </sheetData>
  <mergeCells count="9">
    <mergeCell ref="A1:E1"/>
    <mergeCell ref="A2:E2"/>
    <mergeCell ref="A4:E4"/>
    <mergeCell ref="A5:A6"/>
    <mergeCell ref="B5:B6"/>
    <mergeCell ref="D5:D6"/>
    <mergeCell ref="E5:E6"/>
    <mergeCell ref="A3:E3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K26" sqref="K26"/>
    </sheetView>
  </sheetViews>
  <sheetFormatPr defaultRowHeight="15" x14ac:dyDescent="0.25"/>
  <cols>
    <col min="1" max="1" width="4.7109375" customWidth="1"/>
    <col min="2" max="2" width="16.28515625" customWidth="1"/>
    <col min="3" max="3" width="13" customWidth="1"/>
    <col min="4" max="4" width="20.140625" customWidth="1"/>
    <col min="5" max="5" width="8.71093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1077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30" x14ac:dyDescent="0.25">
      <c r="A7" s="19">
        <v>1</v>
      </c>
      <c r="B7" s="31" t="s">
        <v>165</v>
      </c>
      <c r="C7" s="66" t="s">
        <v>1163</v>
      </c>
      <c r="D7" s="8" t="s">
        <v>232</v>
      </c>
      <c r="E7" s="31" t="s">
        <v>154</v>
      </c>
    </row>
    <row r="8" spans="1:5" ht="15.75" x14ac:dyDescent="0.25">
      <c r="A8" s="19">
        <v>2</v>
      </c>
      <c r="B8" s="19" t="s">
        <v>166</v>
      </c>
      <c r="C8" s="66" t="s">
        <v>1164</v>
      </c>
      <c r="D8" s="5" t="s">
        <v>233</v>
      </c>
      <c r="E8" s="19" t="s">
        <v>154</v>
      </c>
    </row>
    <row r="9" spans="1:5" ht="15.75" x14ac:dyDescent="0.25">
      <c r="A9" s="19">
        <v>3</v>
      </c>
      <c r="B9" s="19" t="s">
        <v>167</v>
      </c>
      <c r="C9" s="66" t="s">
        <v>1165</v>
      </c>
      <c r="D9" s="4" t="s">
        <v>1434</v>
      </c>
      <c r="E9" s="19" t="s">
        <v>154</v>
      </c>
    </row>
    <row r="10" spans="1:5" ht="15.75" x14ac:dyDescent="0.25">
      <c r="A10" s="19">
        <v>4</v>
      </c>
      <c r="B10" s="83" t="s">
        <v>169</v>
      </c>
      <c r="C10" s="66" t="s">
        <v>1167</v>
      </c>
      <c r="D10" s="7" t="s">
        <v>236</v>
      </c>
      <c r="E10" s="83" t="s">
        <v>154</v>
      </c>
    </row>
    <row r="11" spans="1:5" ht="15.75" x14ac:dyDescent="0.25">
      <c r="A11" s="19">
        <v>5</v>
      </c>
      <c r="B11" s="19" t="s">
        <v>170</v>
      </c>
      <c r="C11" s="66" t="s">
        <v>1168</v>
      </c>
      <c r="D11" s="4" t="s">
        <v>237</v>
      </c>
      <c r="E11" s="19" t="s">
        <v>154</v>
      </c>
    </row>
    <row r="12" spans="1:5" ht="15.75" x14ac:dyDescent="0.25">
      <c r="A12" s="19">
        <v>6</v>
      </c>
      <c r="B12" s="19" t="s">
        <v>171</v>
      </c>
      <c r="C12" s="66" t="s">
        <v>1169</v>
      </c>
      <c r="D12" s="5" t="s">
        <v>1626</v>
      </c>
      <c r="E12" s="19" t="s">
        <v>154</v>
      </c>
    </row>
    <row r="13" spans="1:5" ht="15" customHeight="1" x14ac:dyDescent="0.25">
      <c r="A13" s="11">
        <v>7</v>
      </c>
      <c r="B13" s="19" t="s">
        <v>172</v>
      </c>
      <c r="C13" s="66" t="s">
        <v>1170</v>
      </c>
      <c r="D13" s="14" t="s">
        <v>239</v>
      </c>
      <c r="E13" s="19" t="s">
        <v>154</v>
      </c>
    </row>
    <row r="14" spans="1:5" ht="15.75" x14ac:dyDescent="0.25">
      <c r="A14" s="19">
        <v>8</v>
      </c>
      <c r="B14" s="83" t="s">
        <v>173</v>
      </c>
      <c r="C14" s="66" t="s">
        <v>1171</v>
      </c>
      <c r="D14" s="5" t="s">
        <v>240</v>
      </c>
      <c r="E14" s="83" t="s">
        <v>154</v>
      </c>
    </row>
    <row r="15" spans="1:5" ht="15.75" x14ac:dyDescent="0.25">
      <c r="A15" s="19">
        <v>9</v>
      </c>
      <c r="B15" s="19" t="s">
        <v>174</v>
      </c>
      <c r="C15" s="66" t="s">
        <v>1172</v>
      </c>
      <c r="D15" s="5" t="s">
        <v>1627</v>
      </c>
      <c r="E15" s="19" t="s">
        <v>154</v>
      </c>
    </row>
    <row r="16" spans="1:5" ht="18" customHeight="1" x14ac:dyDescent="0.25">
      <c r="A16" s="31">
        <v>10</v>
      </c>
      <c r="B16" s="19" t="s">
        <v>175</v>
      </c>
      <c r="C16" s="66" t="s">
        <v>1173</v>
      </c>
      <c r="D16" s="4" t="s">
        <v>242</v>
      </c>
      <c r="E16" s="19" t="s">
        <v>154</v>
      </c>
    </row>
    <row r="17" spans="1:5" ht="15.75" x14ac:dyDescent="0.25">
      <c r="A17" s="19">
        <v>11</v>
      </c>
      <c r="B17" s="19" t="s">
        <v>176</v>
      </c>
      <c r="C17" s="66" t="s">
        <v>1174</v>
      </c>
      <c r="D17" s="5" t="s">
        <v>243</v>
      </c>
      <c r="E17" s="19" t="s">
        <v>154</v>
      </c>
    </row>
    <row r="18" spans="1:5" ht="15.75" x14ac:dyDescent="0.25">
      <c r="A18" s="19">
        <v>12</v>
      </c>
      <c r="B18" s="19" t="s">
        <v>177</v>
      </c>
      <c r="C18" s="66" t="s">
        <v>1175</v>
      </c>
      <c r="D18" s="9" t="s">
        <v>244</v>
      </c>
      <c r="E18" s="19" t="s">
        <v>154</v>
      </c>
    </row>
    <row r="19" spans="1:5" ht="15.75" x14ac:dyDescent="0.25">
      <c r="A19" s="19">
        <v>13</v>
      </c>
      <c r="B19" s="19" t="s">
        <v>178</v>
      </c>
      <c r="C19" s="66" t="s">
        <v>1176</v>
      </c>
      <c r="D19" s="4" t="s">
        <v>1628</v>
      </c>
      <c r="E19" s="19" t="s">
        <v>154</v>
      </c>
    </row>
    <row r="20" spans="1:5" ht="15.75" x14ac:dyDescent="0.25">
      <c r="A20" s="11">
        <v>14</v>
      </c>
      <c r="B20" s="19" t="s">
        <v>179</v>
      </c>
      <c r="C20" s="66" t="s">
        <v>1177</v>
      </c>
      <c r="D20" s="8" t="s">
        <v>246</v>
      </c>
      <c r="E20" s="19" t="s">
        <v>154</v>
      </c>
    </row>
    <row r="21" spans="1:5" ht="15.75" x14ac:dyDescent="0.25">
      <c r="A21" s="19">
        <v>15</v>
      </c>
      <c r="B21" s="19" t="s">
        <v>183</v>
      </c>
      <c r="C21" s="66" t="s">
        <v>1181</v>
      </c>
      <c r="D21" s="5" t="s">
        <v>250</v>
      </c>
      <c r="E21" s="19" t="s">
        <v>154</v>
      </c>
    </row>
    <row r="22" spans="1:5" ht="15.75" x14ac:dyDescent="0.25">
      <c r="A22" s="11">
        <v>16</v>
      </c>
      <c r="B22" s="19" t="s">
        <v>184</v>
      </c>
      <c r="C22" s="66" t="s">
        <v>1182</v>
      </c>
      <c r="D22" s="5" t="s">
        <v>251</v>
      </c>
      <c r="E22" s="19" t="s">
        <v>154</v>
      </c>
    </row>
    <row r="23" spans="1:5" ht="15.75" x14ac:dyDescent="0.25">
      <c r="A23" s="19">
        <v>17</v>
      </c>
      <c r="B23" s="19" t="s">
        <v>186</v>
      </c>
      <c r="C23" s="66" t="s">
        <v>1184</v>
      </c>
      <c r="D23" s="4" t="s">
        <v>253</v>
      </c>
      <c r="E23" s="19" t="s">
        <v>154</v>
      </c>
    </row>
    <row r="24" spans="1:5" ht="15.75" x14ac:dyDescent="0.25">
      <c r="A24" s="19">
        <v>18</v>
      </c>
      <c r="B24" s="19" t="s">
        <v>187</v>
      </c>
      <c r="C24" s="66" t="s">
        <v>1185</v>
      </c>
      <c r="D24" s="4" t="s">
        <v>254</v>
      </c>
      <c r="E24" s="19" t="s">
        <v>154</v>
      </c>
    </row>
    <row r="25" spans="1:5" ht="15.75" x14ac:dyDescent="0.25">
      <c r="A25" s="19">
        <v>19</v>
      </c>
      <c r="B25" s="19" t="s">
        <v>188</v>
      </c>
      <c r="C25" s="66" t="s">
        <v>1186</v>
      </c>
      <c r="D25" s="5" t="s">
        <v>255</v>
      </c>
      <c r="E25" s="19" t="s">
        <v>154</v>
      </c>
    </row>
    <row r="26" spans="1:5" ht="15.75" x14ac:dyDescent="0.25">
      <c r="A26" s="19">
        <v>20</v>
      </c>
      <c r="B26" s="19" t="s">
        <v>189</v>
      </c>
      <c r="C26" s="66" t="s">
        <v>1187</v>
      </c>
      <c r="D26" s="5" t="s">
        <v>256</v>
      </c>
      <c r="E26" s="19" t="s">
        <v>154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conditionalFormatting sqref="D12">
    <cfRule type="containsText" priority="1" operator="containsText" text="Bayu Dwi Putra">
      <formula>NOT(ISERROR(SEARCH("Bayu Dwi Putra",D12)))</formula>
    </cfRule>
    <cfRule type="containsText" dxfId="7" priority="2" operator="containsText" text="Bayu Dwi Putra">
      <formula>NOT(ISERROR(SEARCH("Bayu Dwi Putra",D12)))</formula>
    </cfRule>
  </conditionalFormatting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5" workbookViewId="0">
      <selection activeCell="H21" sqref="H21"/>
    </sheetView>
  </sheetViews>
  <sheetFormatPr defaultRowHeight="15" x14ac:dyDescent="0.25"/>
  <cols>
    <col min="1" max="1" width="4.5703125" customWidth="1"/>
    <col min="2" max="2" width="16.42578125" customWidth="1"/>
    <col min="3" max="3" width="12.7109375" customWidth="1"/>
    <col min="4" max="4" width="19" customWidth="1"/>
    <col min="5" max="5" width="8.71093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1078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190</v>
      </c>
      <c r="C7" s="65" t="s">
        <v>1188</v>
      </c>
      <c r="D7" s="5" t="s">
        <v>257</v>
      </c>
      <c r="E7" s="19" t="s">
        <v>283</v>
      </c>
    </row>
    <row r="8" spans="1:5" ht="15.75" x14ac:dyDescent="0.25">
      <c r="A8" s="19">
        <v>2</v>
      </c>
      <c r="B8" s="19" t="s">
        <v>191</v>
      </c>
      <c r="C8" s="66" t="s">
        <v>1189</v>
      </c>
      <c r="D8" s="4" t="s">
        <v>258</v>
      </c>
      <c r="E8" s="19" t="s">
        <v>283</v>
      </c>
    </row>
    <row r="9" spans="1:5" ht="15.75" x14ac:dyDescent="0.25">
      <c r="A9" s="19">
        <v>3</v>
      </c>
      <c r="B9" s="19" t="s">
        <v>192</v>
      </c>
      <c r="C9" s="66" t="s">
        <v>1190</v>
      </c>
      <c r="D9" s="14" t="s">
        <v>1629</v>
      </c>
      <c r="E9" s="19" t="s">
        <v>283</v>
      </c>
    </row>
    <row r="10" spans="1:5" ht="15.75" x14ac:dyDescent="0.25">
      <c r="A10" s="19">
        <v>4</v>
      </c>
      <c r="B10" s="19" t="s">
        <v>193</v>
      </c>
      <c r="C10" s="67" t="s">
        <v>1191</v>
      </c>
      <c r="D10" s="5" t="s">
        <v>260</v>
      </c>
      <c r="E10" s="19" t="s">
        <v>283</v>
      </c>
    </row>
    <row r="11" spans="1:5" ht="15.75" x14ac:dyDescent="0.25">
      <c r="A11" s="19">
        <v>5</v>
      </c>
      <c r="B11" s="19" t="s">
        <v>194</v>
      </c>
      <c r="C11" s="67" t="s">
        <v>1192</v>
      </c>
      <c r="D11" s="5" t="s">
        <v>261</v>
      </c>
      <c r="E11" s="19" t="s">
        <v>283</v>
      </c>
    </row>
    <row r="12" spans="1:5" ht="15.75" x14ac:dyDescent="0.25">
      <c r="A12" s="19">
        <v>6</v>
      </c>
      <c r="B12" s="19" t="s">
        <v>195</v>
      </c>
      <c r="C12" s="66" t="s">
        <v>1193</v>
      </c>
      <c r="D12" s="5" t="s">
        <v>262</v>
      </c>
      <c r="E12" s="19" t="s">
        <v>283</v>
      </c>
    </row>
    <row r="13" spans="1:5" ht="15.75" x14ac:dyDescent="0.25">
      <c r="A13" s="11">
        <v>7</v>
      </c>
      <c r="B13" s="19" t="s">
        <v>196</v>
      </c>
      <c r="C13" s="66" t="s">
        <v>1194</v>
      </c>
      <c r="D13" s="4" t="s">
        <v>263</v>
      </c>
      <c r="E13" s="19" t="s">
        <v>283</v>
      </c>
    </row>
    <row r="14" spans="1:5" ht="15.75" x14ac:dyDescent="0.25">
      <c r="A14" s="19">
        <v>8</v>
      </c>
      <c r="B14" s="19" t="s">
        <v>197</v>
      </c>
      <c r="C14" s="66" t="s">
        <v>1195</v>
      </c>
      <c r="D14" s="5" t="s">
        <v>264</v>
      </c>
      <c r="E14" s="19" t="s">
        <v>283</v>
      </c>
    </row>
    <row r="15" spans="1:5" ht="15.75" x14ac:dyDescent="0.25">
      <c r="A15" s="19">
        <v>9</v>
      </c>
      <c r="B15" s="19" t="s">
        <v>198</v>
      </c>
      <c r="C15" s="67" t="s">
        <v>1196</v>
      </c>
      <c r="D15" s="5" t="s">
        <v>265</v>
      </c>
      <c r="E15" s="19" t="s">
        <v>283</v>
      </c>
    </row>
    <row r="16" spans="1:5" ht="15.75" x14ac:dyDescent="0.25">
      <c r="A16" s="19">
        <v>10</v>
      </c>
      <c r="B16" s="19" t="s">
        <v>298</v>
      </c>
      <c r="C16" s="65" t="s">
        <v>1225</v>
      </c>
      <c r="D16" s="17" t="s">
        <v>1438</v>
      </c>
      <c r="E16" s="19" t="s">
        <v>315</v>
      </c>
    </row>
    <row r="17" spans="1:5" ht="15.75" x14ac:dyDescent="0.25">
      <c r="A17" s="19">
        <v>11</v>
      </c>
      <c r="B17" s="19" t="s">
        <v>299</v>
      </c>
      <c r="C17" s="66" t="s">
        <v>1226</v>
      </c>
      <c r="D17" s="4" t="s">
        <v>1439</v>
      </c>
      <c r="E17" s="19" t="s">
        <v>315</v>
      </c>
    </row>
    <row r="18" spans="1:5" ht="15.75" x14ac:dyDescent="0.25">
      <c r="A18" s="19">
        <v>12</v>
      </c>
      <c r="B18" s="19" t="s">
        <v>300</v>
      </c>
      <c r="C18" s="66" t="s">
        <v>1227</v>
      </c>
      <c r="D18" s="14" t="s">
        <v>314</v>
      </c>
      <c r="E18" s="19" t="s">
        <v>315</v>
      </c>
    </row>
    <row r="19" spans="1:5" ht="15.75" x14ac:dyDescent="0.25">
      <c r="A19" s="19">
        <v>13</v>
      </c>
      <c r="B19" s="19" t="s">
        <v>301</v>
      </c>
      <c r="C19" s="67" t="s">
        <v>1228</v>
      </c>
      <c r="D19" s="5" t="s">
        <v>316</v>
      </c>
      <c r="E19" s="19" t="s">
        <v>315</v>
      </c>
    </row>
    <row r="20" spans="1:5" ht="15.75" x14ac:dyDescent="0.25">
      <c r="A20" s="11">
        <v>14</v>
      </c>
      <c r="B20" s="19" t="s">
        <v>302</v>
      </c>
      <c r="C20" s="66" t="s">
        <v>1229</v>
      </c>
      <c r="D20" s="4" t="s">
        <v>317</v>
      </c>
      <c r="E20" s="19" t="s">
        <v>315</v>
      </c>
    </row>
    <row r="21" spans="1:5" ht="15.75" x14ac:dyDescent="0.25">
      <c r="A21" s="19">
        <v>15</v>
      </c>
      <c r="B21" s="19" t="s">
        <v>303</v>
      </c>
      <c r="C21" s="66" t="s">
        <v>1230</v>
      </c>
      <c r="D21" s="5" t="s">
        <v>318</v>
      </c>
      <c r="E21" s="19" t="s">
        <v>315</v>
      </c>
    </row>
    <row r="22" spans="1:5" ht="15.75" x14ac:dyDescent="0.25">
      <c r="A22" s="11">
        <v>16</v>
      </c>
      <c r="B22" s="19" t="s">
        <v>304</v>
      </c>
      <c r="C22" s="66" t="s">
        <v>1231</v>
      </c>
      <c r="D22" s="4" t="s">
        <v>319</v>
      </c>
      <c r="E22" s="19" t="s">
        <v>315</v>
      </c>
    </row>
    <row r="23" spans="1:5" ht="15.75" x14ac:dyDescent="0.25">
      <c r="A23" s="19">
        <v>17</v>
      </c>
      <c r="B23" s="19" t="s">
        <v>305</v>
      </c>
      <c r="C23" s="67" t="s">
        <v>1232</v>
      </c>
      <c r="D23" s="5" t="s">
        <v>320</v>
      </c>
      <c r="E23" s="19" t="s">
        <v>315</v>
      </c>
    </row>
    <row r="24" spans="1:5" ht="15.75" x14ac:dyDescent="0.25">
      <c r="A24" s="19">
        <v>18</v>
      </c>
      <c r="B24" s="19" t="s">
        <v>306</v>
      </c>
      <c r="C24" s="67" t="s">
        <v>1233</v>
      </c>
      <c r="D24" s="5" t="s">
        <v>321</v>
      </c>
      <c r="E24" s="19" t="s">
        <v>315</v>
      </c>
    </row>
    <row r="25" spans="1:5" ht="15.75" x14ac:dyDescent="0.25">
      <c r="A25" s="19">
        <v>19</v>
      </c>
      <c r="B25" s="19" t="s">
        <v>308</v>
      </c>
      <c r="C25" s="67" t="s">
        <v>1235</v>
      </c>
      <c r="D25" s="4" t="s">
        <v>1440</v>
      </c>
      <c r="E25" s="19" t="s">
        <v>315</v>
      </c>
    </row>
    <row r="26" spans="1:5" ht="15.75" x14ac:dyDescent="0.25">
      <c r="A26" s="19">
        <v>20</v>
      </c>
      <c r="B26" s="19" t="s">
        <v>309</v>
      </c>
      <c r="C26" s="67" t="s">
        <v>1236</v>
      </c>
      <c r="D26" s="14" t="s">
        <v>324</v>
      </c>
      <c r="E26" s="19" t="s">
        <v>315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H21" sqref="H21"/>
    </sheetView>
  </sheetViews>
  <sheetFormatPr defaultRowHeight="15" x14ac:dyDescent="0.25"/>
  <cols>
    <col min="1" max="1" width="5.28515625" customWidth="1"/>
    <col min="2" max="2" width="17.140625" customWidth="1"/>
    <col min="3" max="3" width="12.42578125" customWidth="1"/>
    <col min="4" max="4" width="17.28515625" customWidth="1"/>
    <col min="5" max="5" width="8.5703125" customWidth="1"/>
    <col min="8" max="8" width="13.140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1079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199</v>
      </c>
      <c r="C7" s="67" t="s">
        <v>1197</v>
      </c>
      <c r="D7" s="5" t="s">
        <v>266</v>
      </c>
      <c r="E7" s="19" t="s">
        <v>283</v>
      </c>
    </row>
    <row r="8" spans="1:5" ht="15.75" x14ac:dyDescent="0.25">
      <c r="A8" s="19">
        <v>2</v>
      </c>
      <c r="B8" s="19" t="s">
        <v>200</v>
      </c>
      <c r="C8" s="66" t="s">
        <v>1198</v>
      </c>
      <c r="D8" s="9" t="s">
        <v>267</v>
      </c>
      <c r="E8" s="19" t="s">
        <v>283</v>
      </c>
    </row>
    <row r="9" spans="1:5" ht="15.75" x14ac:dyDescent="0.25">
      <c r="A9" s="19">
        <v>3</v>
      </c>
      <c r="B9" s="19" t="s">
        <v>201</v>
      </c>
      <c r="C9" s="66" t="s">
        <v>1199</v>
      </c>
      <c r="D9" s="14" t="s">
        <v>268</v>
      </c>
      <c r="E9" s="19" t="s">
        <v>283</v>
      </c>
    </row>
    <row r="10" spans="1:5" ht="15.75" x14ac:dyDescent="0.25">
      <c r="A10" s="19">
        <v>4</v>
      </c>
      <c r="B10" s="19" t="s">
        <v>202</v>
      </c>
      <c r="C10" s="67" t="s">
        <v>1200</v>
      </c>
      <c r="D10" s="7" t="s">
        <v>269</v>
      </c>
      <c r="E10" s="19" t="s">
        <v>283</v>
      </c>
    </row>
    <row r="11" spans="1:5" ht="15.75" x14ac:dyDescent="0.25">
      <c r="A11" s="19">
        <v>5</v>
      </c>
      <c r="B11" s="19" t="s">
        <v>203</v>
      </c>
      <c r="C11" s="67" t="s">
        <v>1201</v>
      </c>
      <c r="D11" s="14" t="s">
        <v>270</v>
      </c>
      <c r="E11" s="19" t="s">
        <v>283</v>
      </c>
    </row>
    <row r="12" spans="1:5" ht="15.75" x14ac:dyDescent="0.25">
      <c r="A12" s="19">
        <v>6</v>
      </c>
      <c r="B12" s="19" t="s">
        <v>204</v>
      </c>
      <c r="C12" s="66" t="s">
        <v>1202</v>
      </c>
      <c r="D12" s="5" t="s">
        <v>271</v>
      </c>
      <c r="E12" s="19" t="s">
        <v>283</v>
      </c>
    </row>
    <row r="13" spans="1:5" ht="15.75" x14ac:dyDescent="0.25">
      <c r="A13" s="11">
        <v>7</v>
      </c>
      <c r="B13" s="19" t="s">
        <v>205</v>
      </c>
      <c r="C13" s="67" t="s">
        <v>1203</v>
      </c>
      <c r="D13" s="5" t="s">
        <v>272</v>
      </c>
      <c r="E13" s="19" t="s">
        <v>283</v>
      </c>
    </row>
    <row r="14" spans="1:5" ht="15.75" x14ac:dyDescent="0.25">
      <c r="A14" s="19">
        <v>8</v>
      </c>
      <c r="B14" s="19" t="s">
        <v>206</v>
      </c>
      <c r="C14" s="66" t="s">
        <v>1204</v>
      </c>
      <c r="D14" s="4" t="s">
        <v>273</v>
      </c>
      <c r="E14" s="19" t="s">
        <v>283</v>
      </c>
    </row>
    <row r="15" spans="1:5" ht="15.75" x14ac:dyDescent="0.25">
      <c r="A15" s="19">
        <v>9</v>
      </c>
      <c r="B15" s="19" t="s">
        <v>207</v>
      </c>
      <c r="C15" s="67" t="s">
        <v>1205</v>
      </c>
      <c r="D15" s="5" t="s">
        <v>1436</v>
      </c>
      <c r="E15" s="19" t="s">
        <v>283</v>
      </c>
    </row>
    <row r="16" spans="1:5" ht="15.75" x14ac:dyDescent="0.25">
      <c r="A16" s="19">
        <v>10</v>
      </c>
      <c r="B16" s="19" t="s">
        <v>208</v>
      </c>
      <c r="C16" s="67" t="s">
        <v>1206</v>
      </c>
      <c r="D16" s="12" t="s">
        <v>275</v>
      </c>
      <c r="E16" s="19" t="s">
        <v>283</v>
      </c>
    </row>
    <row r="17" spans="1:5" ht="15.75" x14ac:dyDescent="0.25">
      <c r="A17" s="19">
        <v>11</v>
      </c>
      <c r="B17" s="19" t="s">
        <v>310</v>
      </c>
      <c r="C17" s="67" t="s">
        <v>1237</v>
      </c>
      <c r="D17" s="14" t="s">
        <v>325</v>
      </c>
      <c r="E17" s="19" t="s">
        <v>315</v>
      </c>
    </row>
    <row r="18" spans="1:5" ht="15.75" x14ac:dyDescent="0.25">
      <c r="A18" s="19">
        <v>12</v>
      </c>
      <c r="B18" s="19" t="s">
        <v>311</v>
      </c>
      <c r="C18" s="66" t="s">
        <v>1238</v>
      </c>
      <c r="D18" s="12" t="s">
        <v>326</v>
      </c>
      <c r="E18" s="19" t="s">
        <v>315</v>
      </c>
    </row>
    <row r="19" spans="1:5" ht="15.75" x14ac:dyDescent="0.25">
      <c r="A19" s="19">
        <v>13</v>
      </c>
      <c r="B19" s="19" t="s">
        <v>349</v>
      </c>
      <c r="C19" s="66" t="s">
        <v>1239</v>
      </c>
      <c r="D19" s="14" t="s">
        <v>327</v>
      </c>
      <c r="E19" s="19" t="s">
        <v>315</v>
      </c>
    </row>
    <row r="20" spans="1:5" ht="15.75" x14ac:dyDescent="0.25">
      <c r="A20" s="11">
        <v>14</v>
      </c>
      <c r="B20" s="19" t="s">
        <v>350</v>
      </c>
      <c r="C20" s="67" t="s">
        <v>1240</v>
      </c>
      <c r="D20" s="5" t="s">
        <v>328</v>
      </c>
      <c r="E20" s="19" t="s">
        <v>315</v>
      </c>
    </row>
    <row r="21" spans="1:5" ht="15.75" x14ac:dyDescent="0.25">
      <c r="A21" s="19">
        <v>15</v>
      </c>
      <c r="B21" s="19" t="s">
        <v>351</v>
      </c>
      <c r="C21" s="66" t="s">
        <v>1241</v>
      </c>
      <c r="D21" s="4" t="s">
        <v>329</v>
      </c>
      <c r="E21" s="19" t="s">
        <v>315</v>
      </c>
    </row>
    <row r="22" spans="1:5" ht="15.75" x14ac:dyDescent="0.25">
      <c r="A22" s="11">
        <v>16</v>
      </c>
      <c r="B22" s="19" t="s">
        <v>364</v>
      </c>
      <c r="C22" s="67" t="s">
        <v>1252</v>
      </c>
      <c r="D22" s="5" t="s">
        <v>342</v>
      </c>
      <c r="E22" s="19" t="s">
        <v>315</v>
      </c>
    </row>
    <row r="23" spans="1:5" ht="15.75" x14ac:dyDescent="0.25">
      <c r="A23" s="19">
        <v>17</v>
      </c>
      <c r="B23" s="19" t="s">
        <v>367</v>
      </c>
      <c r="C23" s="67" t="s">
        <v>1255</v>
      </c>
      <c r="D23" s="5" t="s">
        <v>345</v>
      </c>
      <c r="E23" s="19" t="s">
        <v>315</v>
      </c>
    </row>
    <row r="24" spans="1:5" ht="15.75" x14ac:dyDescent="0.25">
      <c r="A24" s="19">
        <v>18</v>
      </c>
      <c r="B24" s="19" t="s">
        <v>368</v>
      </c>
      <c r="C24" s="67" t="s">
        <v>1256</v>
      </c>
      <c r="D24" s="7" t="s">
        <v>346</v>
      </c>
      <c r="E24" s="19" t="s">
        <v>315</v>
      </c>
    </row>
    <row r="25" spans="1:5" ht="15.75" x14ac:dyDescent="0.25">
      <c r="A25" s="19">
        <v>19</v>
      </c>
      <c r="B25" s="19" t="s">
        <v>369</v>
      </c>
      <c r="C25" s="66" t="s">
        <v>1257</v>
      </c>
      <c r="D25" s="13" t="s">
        <v>347</v>
      </c>
      <c r="E25" s="19" t="s">
        <v>315</v>
      </c>
    </row>
    <row r="26" spans="1:5" ht="15.75" x14ac:dyDescent="0.25">
      <c r="A26" s="19">
        <v>20</v>
      </c>
      <c r="B26" s="19" t="s">
        <v>370</v>
      </c>
      <c r="C26" s="67" t="s">
        <v>1258</v>
      </c>
      <c r="D26" s="13" t="s">
        <v>348</v>
      </c>
      <c r="E26" s="19" t="s">
        <v>315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H16" sqref="H16"/>
    </sheetView>
  </sheetViews>
  <sheetFormatPr defaultRowHeight="15" x14ac:dyDescent="0.25"/>
  <cols>
    <col min="1" max="1" width="4.140625" customWidth="1"/>
    <col min="2" max="2" width="16.5703125" customWidth="1"/>
    <col min="3" max="3" width="12.5703125" customWidth="1"/>
    <col min="4" max="4" width="20.85546875" customWidth="1"/>
    <col min="5" max="5" width="9.7109375" customWidth="1"/>
    <col min="7" max="7" width="13.425781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1071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31" t="s">
        <v>371</v>
      </c>
      <c r="C7" s="68" t="s">
        <v>1442</v>
      </c>
      <c r="D7" s="20" t="s">
        <v>445</v>
      </c>
      <c r="E7" s="31" t="s">
        <v>444</v>
      </c>
    </row>
    <row r="8" spans="1:5" ht="15.75" x14ac:dyDescent="0.25">
      <c r="A8" s="19">
        <v>2</v>
      </c>
      <c r="B8" s="31" t="s">
        <v>372</v>
      </c>
      <c r="C8" s="68" t="s">
        <v>1503</v>
      </c>
      <c r="D8" s="20" t="s">
        <v>446</v>
      </c>
      <c r="E8" s="31" t="s">
        <v>444</v>
      </c>
    </row>
    <row r="9" spans="1:5" ht="15.75" x14ac:dyDescent="0.25">
      <c r="A9" s="19">
        <v>3</v>
      </c>
      <c r="B9" s="31" t="s">
        <v>373</v>
      </c>
      <c r="C9" s="69" t="s">
        <v>1443</v>
      </c>
      <c r="D9" s="21" t="s">
        <v>447</v>
      </c>
      <c r="E9" s="31" t="s">
        <v>444</v>
      </c>
    </row>
    <row r="10" spans="1:5" ht="15.75" x14ac:dyDescent="0.25">
      <c r="A10" s="19">
        <v>4</v>
      </c>
      <c r="B10" s="31" t="s">
        <v>374</v>
      </c>
      <c r="C10" s="69" t="s">
        <v>1444</v>
      </c>
      <c r="D10" s="21" t="s">
        <v>448</v>
      </c>
      <c r="E10" s="31" t="s">
        <v>444</v>
      </c>
    </row>
    <row r="11" spans="1:5" ht="15.75" x14ac:dyDescent="0.25">
      <c r="A11" s="19">
        <v>5</v>
      </c>
      <c r="B11" s="31" t="s">
        <v>375</v>
      </c>
      <c r="C11" s="68" t="s">
        <v>1445</v>
      </c>
      <c r="D11" s="20" t="s">
        <v>449</v>
      </c>
      <c r="E11" s="31" t="s">
        <v>444</v>
      </c>
    </row>
    <row r="12" spans="1:5" ht="15.75" x14ac:dyDescent="0.25">
      <c r="A12" s="19">
        <v>6</v>
      </c>
      <c r="B12" s="31" t="s">
        <v>376</v>
      </c>
      <c r="C12" s="68" t="s">
        <v>1504</v>
      </c>
      <c r="D12" s="20" t="s">
        <v>450</v>
      </c>
      <c r="E12" s="31" t="s">
        <v>444</v>
      </c>
    </row>
    <row r="13" spans="1:5" ht="15.75" x14ac:dyDescent="0.25">
      <c r="A13" s="31">
        <v>7</v>
      </c>
      <c r="B13" s="31" t="s">
        <v>377</v>
      </c>
      <c r="C13" s="69" t="s">
        <v>1446</v>
      </c>
      <c r="D13" s="21" t="s">
        <v>451</v>
      </c>
      <c r="E13" s="31" t="s">
        <v>444</v>
      </c>
    </row>
    <row r="14" spans="1:5" ht="15.75" x14ac:dyDescent="0.25">
      <c r="A14" s="19">
        <v>8</v>
      </c>
      <c r="B14" s="31" t="s">
        <v>379</v>
      </c>
      <c r="C14" s="69" t="s">
        <v>1447</v>
      </c>
      <c r="D14" s="21" t="s">
        <v>453</v>
      </c>
      <c r="E14" s="31" t="s">
        <v>444</v>
      </c>
    </row>
    <row r="15" spans="1:5" ht="15.75" x14ac:dyDescent="0.25">
      <c r="A15" s="19">
        <v>9</v>
      </c>
      <c r="B15" s="31" t="s">
        <v>380</v>
      </c>
      <c r="C15" s="68" t="s">
        <v>1448</v>
      </c>
      <c r="D15" s="20" t="s">
        <v>454</v>
      </c>
      <c r="E15" s="31" t="s">
        <v>444</v>
      </c>
    </row>
    <row r="16" spans="1:5" ht="15.75" x14ac:dyDescent="0.25">
      <c r="A16" s="19">
        <v>10</v>
      </c>
      <c r="B16" s="31" t="s">
        <v>381</v>
      </c>
      <c r="C16" s="68" t="s">
        <v>1449</v>
      </c>
      <c r="D16" s="20" t="s">
        <v>455</v>
      </c>
      <c r="E16" s="31" t="s">
        <v>444</v>
      </c>
    </row>
    <row r="17" spans="1:5" ht="15.75" x14ac:dyDescent="0.25">
      <c r="A17" s="19">
        <v>11</v>
      </c>
      <c r="B17" s="31" t="s">
        <v>383</v>
      </c>
      <c r="C17" s="68" t="s">
        <v>1450</v>
      </c>
      <c r="D17" s="20" t="s">
        <v>457</v>
      </c>
      <c r="E17" s="31" t="s">
        <v>444</v>
      </c>
    </row>
    <row r="18" spans="1:5" ht="15.75" x14ac:dyDescent="0.25">
      <c r="A18" s="19">
        <v>12</v>
      </c>
      <c r="B18" s="31" t="s">
        <v>384</v>
      </c>
      <c r="C18" s="68" t="s">
        <v>1451</v>
      </c>
      <c r="D18" s="20" t="s">
        <v>458</v>
      </c>
      <c r="E18" s="31" t="s">
        <v>444</v>
      </c>
    </row>
    <row r="19" spans="1:5" ht="15.75" x14ac:dyDescent="0.25">
      <c r="A19" s="19">
        <v>13</v>
      </c>
      <c r="B19" s="31" t="s">
        <v>385</v>
      </c>
      <c r="C19" s="68" t="s">
        <v>1452</v>
      </c>
      <c r="D19" s="20" t="s">
        <v>459</v>
      </c>
      <c r="E19" s="31" t="s">
        <v>444</v>
      </c>
    </row>
    <row r="20" spans="1:5" ht="15.75" x14ac:dyDescent="0.25">
      <c r="A20" s="31">
        <v>14</v>
      </c>
      <c r="B20" s="31" t="s">
        <v>387</v>
      </c>
      <c r="C20" s="68" t="s">
        <v>1453</v>
      </c>
      <c r="D20" s="20" t="s">
        <v>461</v>
      </c>
      <c r="E20" s="31" t="s">
        <v>444</v>
      </c>
    </row>
    <row r="21" spans="1:5" ht="15.75" customHeight="1" x14ac:dyDescent="0.25">
      <c r="A21" s="31">
        <v>15</v>
      </c>
      <c r="B21" s="31" t="s">
        <v>389</v>
      </c>
      <c r="C21" s="68" t="s">
        <v>1454</v>
      </c>
      <c r="D21" s="20" t="s">
        <v>1441</v>
      </c>
      <c r="E21" s="31" t="s">
        <v>444</v>
      </c>
    </row>
    <row r="22" spans="1:5" ht="18.75" customHeight="1" x14ac:dyDescent="0.25">
      <c r="A22" s="31">
        <v>16</v>
      </c>
      <c r="B22" s="31" t="s">
        <v>390</v>
      </c>
      <c r="C22" s="69" t="s">
        <v>1455</v>
      </c>
      <c r="D22" s="21" t="s">
        <v>464</v>
      </c>
      <c r="E22" s="31" t="s">
        <v>444</v>
      </c>
    </row>
    <row r="23" spans="1:5" ht="26.25" customHeight="1" x14ac:dyDescent="0.25">
      <c r="A23" s="83">
        <v>17</v>
      </c>
      <c r="B23" s="31" t="s">
        <v>392</v>
      </c>
      <c r="C23" s="68" t="s">
        <v>1456</v>
      </c>
      <c r="D23" s="20" t="s">
        <v>466</v>
      </c>
      <c r="E23" s="31" t="s">
        <v>444</v>
      </c>
    </row>
    <row r="24" spans="1:5" ht="21" customHeight="1" x14ac:dyDescent="0.25">
      <c r="A24" s="83">
        <v>18</v>
      </c>
      <c r="B24" s="31" t="s">
        <v>393</v>
      </c>
      <c r="C24" s="68" t="s">
        <v>1457</v>
      </c>
      <c r="D24" s="20" t="s">
        <v>467</v>
      </c>
      <c r="E24" s="31" t="s">
        <v>444</v>
      </c>
    </row>
    <row r="25" spans="1:5" ht="15.75" x14ac:dyDescent="0.25">
      <c r="A25" s="19">
        <v>19</v>
      </c>
      <c r="B25" s="31" t="s">
        <v>394</v>
      </c>
      <c r="C25" s="68" t="s">
        <v>1458</v>
      </c>
      <c r="D25" s="20" t="s">
        <v>468</v>
      </c>
      <c r="E25" s="31" t="s">
        <v>444</v>
      </c>
    </row>
    <row r="26" spans="1:5" ht="15.75" x14ac:dyDescent="0.25">
      <c r="A26" s="19">
        <v>20</v>
      </c>
      <c r="B26" s="31" t="s">
        <v>399</v>
      </c>
      <c r="C26" s="68" t="s">
        <v>1459</v>
      </c>
      <c r="D26" s="20" t="s">
        <v>473</v>
      </c>
      <c r="E26" s="31" t="s">
        <v>444</v>
      </c>
    </row>
    <row r="27" spans="1:5" ht="15.75" x14ac:dyDescent="0.25">
      <c r="A27" s="47">
        <v>21</v>
      </c>
      <c r="B27" s="31" t="s">
        <v>401</v>
      </c>
      <c r="C27" s="68" t="s">
        <v>1460</v>
      </c>
      <c r="D27" s="20" t="s">
        <v>475</v>
      </c>
      <c r="E27" s="31" t="s">
        <v>444</v>
      </c>
    </row>
    <row r="28" spans="1:5" ht="15.75" x14ac:dyDescent="0.25">
      <c r="A28" s="47">
        <v>22</v>
      </c>
      <c r="B28" s="31" t="s">
        <v>402</v>
      </c>
      <c r="C28" s="68" t="s">
        <v>1461</v>
      </c>
      <c r="D28" s="20" t="s">
        <v>476</v>
      </c>
      <c r="E28" s="31" t="s">
        <v>444</v>
      </c>
    </row>
    <row r="29" spans="1:5" ht="15.75" x14ac:dyDescent="0.25">
      <c r="A29" s="47">
        <v>23</v>
      </c>
      <c r="B29" s="31" t="s">
        <v>403</v>
      </c>
      <c r="C29" s="68" t="s">
        <v>1462</v>
      </c>
      <c r="D29" s="20" t="s">
        <v>477</v>
      </c>
      <c r="E29" s="31" t="s">
        <v>444</v>
      </c>
    </row>
    <row r="30" spans="1:5" ht="15.75" x14ac:dyDescent="0.25">
      <c r="A30" s="47">
        <v>24</v>
      </c>
      <c r="B30" s="31" t="s">
        <v>404</v>
      </c>
      <c r="C30" s="68" t="s">
        <v>1463</v>
      </c>
      <c r="D30" s="20" t="s">
        <v>478</v>
      </c>
      <c r="E30" s="31" t="s">
        <v>444</v>
      </c>
    </row>
    <row r="31" spans="1:5" ht="15.75" x14ac:dyDescent="0.25">
      <c r="A31" s="47">
        <v>25</v>
      </c>
      <c r="B31" s="31" t="s">
        <v>405</v>
      </c>
      <c r="C31" s="68" t="s">
        <v>1464</v>
      </c>
      <c r="D31" s="20" t="s">
        <v>479</v>
      </c>
      <c r="E31" s="31" t="s">
        <v>444</v>
      </c>
    </row>
    <row r="32" spans="1:5" ht="15.75" x14ac:dyDescent="0.25">
      <c r="A32" s="47">
        <v>26</v>
      </c>
      <c r="B32" s="31" t="s">
        <v>406</v>
      </c>
      <c r="C32" s="68" t="s">
        <v>1465</v>
      </c>
      <c r="D32" s="20" t="s">
        <v>480</v>
      </c>
      <c r="E32" s="31" t="s">
        <v>444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conditionalFormatting sqref="D18">
    <cfRule type="containsText" priority="1" operator="containsText" text="Bayu Dwi Putra">
      <formula>NOT(ISERROR(SEARCH("Bayu Dwi Putra",D18)))</formula>
    </cfRule>
    <cfRule type="containsText" dxfId="6" priority="2" operator="containsText" text="Bayu Dwi Putra">
      <formula>NOT(ISERROR(SEARCH("Bayu Dwi Putra",D18)))</formula>
    </cfRule>
  </conditionalFormatting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D28" sqref="D28"/>
    </sheetView>
  </sheetViews>
  <sheetFormatPr defaultRowHeight="15" x14ac:dyDescent="0.25"/>
  <cols>
    <col min="1" max="1" width="4.5703125" customWidth="1"/>
    <col min="2" max="2" width="16.5703125" customWidth="1"/>
    <col min="3" max="3" width="12.28515625" customWidth="1"/>
    <col min="4" max="4" width="19" customWidth="1"/>
    <col min="5" max="5" width="10.140625" customWidth="1"/>
    <col min="8" max="8" width="14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1072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31" t="s">
        <v>407</v>
      </c>
      <c r="C7" s="68" t="s">
        <v>1470</v>
      </c>
      <c r="D7" s="21" t="s">
        <v>482</v>
      </c>
      <c r="E7" s="31" t="s">
        <v>481</v>
      </c>
    </row>
    <row r="8" spans="1:5" ht="15.75" x14ac:dyDescent="0.25">
      <c r="A8" s="19">
        <v>2</v>
      </c>
      <c r="B8" s="31" t="s">
        <v>408</v>
      </c>
      <c r="C8" s="68" t="s">
        <v>1466</v>
      </c>
      <c r="D8" s="21" t="s">
        <v>483</v>
      </c>
      <c r="E8" s="31" t="s">
        <v>481</v>
      </c>
    </row>
    <row r="9" spans="1:5" ht="15.75" x14ac:dyDescent="0.25">
      <c r="A9" s="19">
        <v>3</v>
      </c>
      <c r="B9" s="31" t="s">
        <v>409</v>
      </c>
      <c r="C9" s="68" t="s">
        <v>1471</v>
      </c>
      <c r="D9" s="21" t="s">
        <v>484</v>
      </c>
      <c r="E9" s="31" t="s">
        <v>481</v>
      </c>
    </row>
    <row r="10" spans="1:5" ht="15.75" x14ac:dyDescent="0.25">
      <c r="A10" s="19">
        <v>4</v>
      </c>
      <c r="B10" s="31" t="s">
        <v>410</v>
      </c>
      <c r="C10" s="68" t="s">
        <v>1472</v>
      </c>
      <c r="D10" s="20" t="s">
        <v>1467</v>
      </c>
      <c r="E10" s="31" t="s">
        <v>481</v>
      </c>
    </row>
    <row r="11" spans="1:5" ht="15.75" x14ac:dyDescent="0.25">
      <c r="A11" s="19">
        <v>5</v>
      </c>
      <c r="B11" s="31" t="s">
        <v>411</v>
      </c>
      <c r="C11" s="68" t="s">
        <v>1473</v>
      </c>
      <c r="D11" s="20" t="s">
        <v>486</v>
      </c>
      <c r="E11" s="31" t="s">
        <v>481</v>
      </c>
    </row>
    <row r="12" spans="1:5" ht="18" customHeight="1" x14ac:dyDescent="0.25">
      <c r="A12" s="19">
        <v>6</v>
      </c>
      <c r="B12" s="31" t="s">
        <v>412</v>
      </c>
      <c r="C12" s="68" t="s">
        <v>1474</v>
      </c>
      <c r="D12" s="21" t="s">
        <v>1468</v>
      </c>
      <c r="E12" s="31" t="s">
        <v>481</v>
      </c>
    </row>
    <row r="13" spans="1:5" ht="18.75" customHeight="1" x14ac:dyDescent="0.25">
      <c r="A13" s="31">
        <v>7</v>
      </c>
      <c r="B13" s="31" t="s">
        <v>413</v>
      </c>
      <c r="C13" s="68" t="s">
        <v>1475</v>
      </c>
      <c r="D13" s="20" t="s">
        <v>488</v>
      </c>
      <c r="E13" s="31" t="s">
        <v>481</v>
      </c>
    </row>
    <row r="14" spans="1:5" ht="15.75" x14ac:dyDescent="0.25">
      <c r="A14" s="19">
        <v>8</v>
      </c>
      <c r="B14" s="31" t="s">
        <v>417</v>
      </c>
      <c r="C14" s="68" t="s">
        <v>1476</v>
      </c>
      <c r="D14" s="20" t="s">
        <v>491</v>
      </c>
      <c r="E14" s="31" t="s">
        <v>481</v>
      </c>
    </row>
    <row r="15" spans="1:5" ht="15.75" x14ac:dyDescent="0.25">
      <c r="A15" s="19">
        <v>9</v>
      </c>
      <c r="B15" s="31" t="s">
        <v>414</v>
      </c>
      <c r="C15" s="68" t="s">
        <v>1515</v>
      </c>
      <c r="D15" s="20" t="s">
        <v>489</v>
      </c>
      <c r="E15" s="31" t="s">
        <v>481</v>
      </c>
    </row>
    <row r="16" spans="1:5" ht="15.75" x14ac:dyDescent="0.25">
      <c r="A16" s="19">
        <v>10</v>
      </c>
      <c r="B16" s="31" t="s">
        <v>415</v>
      </c>
      <c r="C16" s="68" t="s">
        <v>1516</v>
      </c>
      <c r="D16" s="20" t="s">
        <v>490</v>
      </c>
      <c r="E16" s="31" t="s">
        <v>481</v>
      </c>
    </row>
    <row r="17" spans="1:5" ht="15.75" x14ac:dyDescent="0.25">
      <c r="A17" s="19">
        <v>11</v>
      </c>
      <c r="B17" s="31" t="s">
        <v>416</v>
      </c>
      <c r="C17" s="68" t="s">
        <v>1517</v>
      </c>
      <c r="D17" s="21" t="s">
        <v>233</v>
      </c>
      <c r="E17" s="31" t="s">
        <v>481</v>
      </c>
    </row>
    <row r="18" spans="1:5" ht="15.75" customHeight="1" x14ac:dyDescent="0.25">
      <c r="A18" s="31">
        <v>12</v>
      </c>
      <c r="B18" s="31" t="s">
        <v>418</v>
      </c>
      <c r="C18" s="68" t="s">
        <v>1518</v>
      </c>
      <c r="D18" s="20" t="s">
        <v>492</v>
      </c>
      <c r="E18" s="31" t="s">
        <v>481</v>
      </c>
    </row>
    <row r="19" spans="1:5" ht="15.75" x14ac:dyDescent="0.25">
      <c r="A19" s="19">
        <v>13</v>
      </c>
      <c r="B19" s="31" t="s">
        <v>419</v>
      </c>
      <c r="C19" s="68" t="s">
        <v>1519</v>
      </c>
      <c r="D19" s="20" t="s">
        <v>493</v>
      </c>
      <c r="E19" s="31" t="s">
        <v>481</v>
      </c>
    </row>
    <row r="20" spans="1:5" ht="15.75" x14ac:dyDescent="0.25">
      <c r="A20" s="31">
        <v>14</v>
      </c>
      <c r="B20" s="31" t="s">
        <v>420</v>
      </c>
      <c r="C20" s="68" t="s">
        <v>1520</v>
      </c>
      <c r="D20" s="21" t="s">
        <v>494</v>
      </c>
      <c r="E20" s="31" t="s">
        <v>481</v>
      </c>
    </row>
    <row r="21" spans="1:5" ht="15.75" x14ac:dyDescent="0.25">
      <c r="A21" s="19">
        <v>15</v>
      </c>
      <c r="B21" s="31" t="s">
        <v>421</v>
      </c>
      <c r="C21" s="68" t="s">
        <v>1521</v>
      </c>
      <c r="D21" s="20" t="s">
        <v>495</v>
      </c>
      <c r="E21" s="31" t="s">
        <v>481</v>
      </c>
    </row>
    <row r="22" spans="1:5" ht="30" x14ac:dyDescent="0.25">
      <c r="A22" s="83">
        <v>16</v>
      </c>
      <c r="B22" s="31" t="s">
        <v>422</v>
      </c>
      <c r="C22" s="68" t="s">
        <v>1522</v>
      </c>
      <c r="D22" s="20" t="s">
        <v>496</v>
      </c>
      <c r="E22" s="31" t="s">
        <v>481</v>
      </c>
    </row>
    <row r="23" spans="1:5" ht="30" x14ac:dyDescent="0.25">
      <c r="A23" s="83">
        <v>17</v>
      </c>
      <c r="B23" s="31" t="s">
        <v>423</v>
      </c>
      <c r="C23" s="68" t="str">
        <f>TEXT(57130240,"0000000000")</f>
        <v>0057130240</v>
      </c>
      <c r="D23" s="20" t="s">
        <v>497</v>
      </c>
      <c r="E23" s="31" t="s">
        <v>481</v>
      </c>
    </row>
    <row r="24" spans="1:5" ht="15.75" x14ac:dyDescent="0.25">
      <c r="A24" s="85">
        <v>18</v>
      </c>
      <c r="B24" s="31" t="s">
        <v>424</v>
      </c>
      <c r="C24" s="68" t="str">
        <f>TEXT(50699904,"0000000000")</f>
        <v>0050699904</v>
      </c>
      <c r="D24" s="20" t="s">
        <v>498</v>
      </c>
      <c r="E24" s="31" t="s">
        <v>481</v>
      </c>
    </row>
    <row r="25" spans="1:5" ht="25.5" customHeight="1" x14ac:dyDescent="0.25">
      <c r="A25" s="86">
        <v>19</v>
      </c>
      <c r="B25" s="31" t="s">
        <v>425</v>
      </c>
      <c r="C25" s="68" t="str">
        <f>TEXT(53730423,"0000000000")</f>
        <v>0053730423</v>
      </c>
      <c r="D25" s="20" t="s">
        <v>499</v>
      </c>
      <c r="E25" s="31" t="s">
        <v>481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18" sqref="A18"/>
    </sheetView>
  </sheetViews>
  <sheetFormatPr defaultRowHeight="15" x14ac:dyDescent="0.25"/>
  <cols>
    <col min="1" max="1" width="4" customWidth="1"/>
    <col min="2" max="2" width="16.85546875" customWidth="1"/>
    <col min="3" max="3" width="15.7109375" customWidth="1"/>
    <col min="4" max="4" width="17" customWidth="1"/>
    <col min="5" max="5" width="13.42578125" customWidth="1"/>
    <col min="8" max="8" width="15.28515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1073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520</v>
      </c>
      <c r="C7" s="68" t="s">
        <v>1477</v>
      </c>
      <c r="D7" s="21" t="s">
        <v>627</v>
      </c>
      <c r="E7" s="19" t="s">
        <v>661</v>
      </c>
    </row>
    <row r="8" spans="1:5" ht="15.75" x14ac:dyDescent="0.25">
      <c r="A8" s="19">
        <v>2</v>
      </c>
      <c r="B8" s="19" t="s">
        <v>522</v>
      </c>
      <c r="C8" s="68" t="s">
        <v>1478</v>
      </c>
      <c r="D8" s="20" t="s">
        <v>629</v>
      </c>
      <c r="E8" s="19" t="s">
        <v>661</v>
      </c>
    </row>
    <row r="9" spans="1:5" ht="15.75" x14ac:dyDescent="0.25">
      <c r="A9" s="19">
        <v>3</v>
      </c>
      <c r="B9" s="19" t="s">
        <v>523</v>
      </c>
      <c r="C9" s="68" t="s">
        <v>1479</v>
      </c>
      <c r="D9" s="20" t="s">
        <v>1469</v>
      </c>
      <c r="E9" s="19" t="s">
        <v>661</v>
      </c>
    </row>
    <row r="10" spans="1:5" ht="15.75" x14ac:dyDescent="0.25">
      <c r="A10" s="19">
        <v>4</v>
      </c>
      <c r="B10" s="19" t="s">
        <v>524</v>
      </c>
      <c r="C10" s="68" t="s">
        <v>1480</v>
      </c>
      <c r="D10" s="20" t="s">
        <v>631</v>
      </c>
      <c r="E10" s="19" t="s">
        <v>661</v>
      </c>
    </row>
    <row r="11" spans="1:5" ht="27.75" customHeight="1" x14ac:dyDescent="0.25">
      <c r="A11" s="83">
        <v>5</v>
      </c>
      <c r="B11" s="31" t="s">
        <v>531</v>
      </c>
      <c r="C11" s="68" t="s">
        <v>1481</v>
      </c>
      <c r="D11" s="20" t="s">
        <v>638</v>
      </c>
      <c r="E11" s="31" t="s">
        <v>661</v>
      </c>
    </row>
    <row r="12" spans="1:5" ht="15.75" x14ac:dyDescent="0.25">
      <c r="A12" s="19">
        <v>6</v>
      </c>
      <c r="B12" s="19" t="s">
        <v>532</v>
      </c>
      <c r="C12" s="68" t="s">
        <v>1482</v>
      </c>
      <c r="D12" s="20" t="s">
        <v>639</v>
      </c>
      <c r="E12" s="19" t="s">
        <v>661</v>
      </c>
    </row>
    <row r="13" spans="1:5" ht="15.75" x14ac:dyDescent="0.25">
      <c r="A13" s="83">
        <v>7</v>
      </c>
      <c r="B13" s="19" t="s">
        <v>542</v>
      </c>
      <c r="C13" s="68" t="s">
        <v>1483</v>
      </c>
      <c r="D13" s="20" t="s">
        <v>649</v>
      </c>
      <c r="E13" s="19" t="s">
        <v>661</v>
      </c>
    </row>
    <row r="14" spans="1:5" ht="17.25" customHeight="1" x14ac:dyDescent="0.25">
      <c r="A14" s="83">
        <v>8</v>
      </c>
      <c r="B14" s="83" t="s">
        <v>551</v>
      </c>
      <c r="C14" s="68" t="s">
        <v>1484</v>
      </c>
      <c r="D14" s="20" t="s">
        <v>658</v>
      </c>
      <c r="E14" s="83" t="s">
        <v>661</v>
      </c>
    </row>
    <row r="15" spans="1:5" ht="15.75" x14ac:dyDescent="0.25">
      <c r="A15" s="19">
        <v>9</v>
      </c>
      <c r="B15" s="19" t="s">
        <v>589</v>
      </c>
      <c r="C15" s="68" t="s">
        <v>1567</v>
      </c>
      <c r="D15" s="20" t="s">
        <v>699</v>
      </c>
      <c r="E15" s="19" t="s">
        <v>734</v>
      </c>
    </row>
    <row r="16" spans="1:5" ht="15.75" x14ac:dyDescent="0.25">
      <c r="A16" s="19">
        <v>10</v>
      </c>
      <c r="B16" s="19" t="s">
        <v>590</v>
      </c>
      <c r="C16" s="70" t="s">
        <v>1485</v>
      </c>
      <c r="D16" s="7" t="s">
        <v>700</v>
      </c>
      <c r="E16" s="19" t="s">
        <v>734</v>
      </c>
    </row>
    <row r="17" spans="1:5" ht="15.75" x14ac:dyDescent="0.25">
      <c r="A17" s="19">
        <v>11</v>
      </c>
      <c r="B17" s="19" t="s">
        <v>591</v>
      </c>
      <c r="C17" s="68" t="s">
        <v>1568</v>
      </c>
      <c r="D17" s="20" t="s">
        <v>701</v>
      </c>
      <c r="E17" s="19" t="s">
        <v>734</v>
      </c>
    </row>
    <row r="18" spans="1:5" ht="28.5" customHeight="1" x14ac:dyDescent="0.25">
      <c r="A18" s="83">
        <v>12</v>
      </c>
      <c r="B18" s="31" t="s">
        <v>592</v>
      </c>
      <c r="C18" s="68" t="s">
        <v>1569</v>
      </c>
      <c r="D18" s="20" t="s">
        <v>702</v>
      </c>
      <c r="E18" s="31" t="s">
        <v>734</v>
      </c>
    </row>
    <row r="19" spans="1:5" ht="15.75" x14ac:dyDescent="0.25">
      <c r="A19" s="19">
        <v>13</v>
      </c>
      <c r="B19" s="31" t="s">
        <v>593</v>
      </c>
      <c r="C19" s="70" t="s">
        <v>1570</v>
      </c>
      <c r="D19" s="7" t="s">
        <v>1584</v>
      </c>
      <c r="E19" s="31" t="s">
        <v>734</v>
      </c>
    </row>
    <row r="20" spans="1:5" ht="15.75" x14ac:dyDescent="0.25">
      <c r="A20" s="83">
        <v>14</v>
      </c>
      <c r="B20" s="19" t="s">
        <v>594</v>
      </c>
      <c r="C20" s="68" t="s">
        <v>1571</v>
      </c>
      <c r="D20" s="20" t="s">
        <v>704</v>
      </c>
      <c r="E20" s="19" t="s">
        <v>734</v>
      </c>
    </row>
    <row r="21" spans="1:5" ht="15.75" x14ac:dyDescent="0.25">
      <c r="A21" s="83">
        <v>15</v>
      </c>
      <c r="B21" s="19" t="s">
        <v>597</v>
      </c>
      <c r="C21" s="68" t="s">
        <v>1486</v>
      </c>
      <c r="D21" s="20" t="s">
        <v>707</v>
      </c>
      <c r="E21" s="19" t="s">
        <v>734</v>
      </c>
    </row>
  </sheetData>
  <mergeCells count="8">
    <mergeCell ref="A1:E1"/>
    <mergeCell ref="A2:E2"/>
    <mergeCell ref="A3:E3"/>
    <mergeCell ref="A5:A6"/>
    <mergeCell ref="B5:B6"/>
    <mergeCell ref="C5:C6"/>
    <mergeCell ref="D5:D6"/>
    <mergeCell ref="E5:E6"/>
  </mergeCells>
  <conditionalFormatting sqref="D21">
    <cfRule type="containsText" priority="1" operator="containsText" text="Bayu Dwi Putra">
      <formula>NOT(ISERROR(SEARCH("Bayu Dwi Putra",D21)))</formula>
    </cfRule>
    <cfRule type="containsText" dxfId="5" priority="2" operator="containsText" text="Bayu Dwi Putra">
      <formula>NOT(ISERROR(SEARCH("Bayu Dwi Putra",D21)))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I14" sqref="I14"/>
    </sheetView>
  </sheetViews>
  <sheetFormatPr defaultRowHeight="15" x14ac:dyDescent="0.25"/>
  <cols>
    <col min="1" max="1" width="4.28515625" customWidth="1"/>
    <col min="2" max="2" width="16.85546875" customWidth="1"/>
    <col min="3" max="3" width="11.7109375" customWidth="1"/>
    <col min="4" max="4" width="19.5703125" customWidth="1"/>
    <col min="5" max="5" width="10.28515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1074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1487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83">
        <v>1</v>
      </c>
      <c r="B7" s="63" t="s">
        <v>378</v>
      </c>
      <c r="C7" s="68" t="s">
        <v>1505</v>
      </c>
      <c r="D7" s="20" t="s">
        <v>452</v>
      </c>
      <c r="E7" s="31" t="s">
        <v>444</v>
      </c>
    </row>
    <row r="8" spans="1:5" ht="18" customHeight="1" x14ac:dyDescent="0.25">
      <c r="A8" s="19">
        <v>2</v>
      </c>
      <c r="B8" s="31" t="s">
        <v>382</v>
      </c>
      <c r="C8" s="68" t="s">
        <v>1506</v>
      </c>
      <c r="D8" s="20" t="s">
        <v>456</v>
      </c>
      <c r="E8" s="31" t="s">
        <v>444</v>
      </c>
    </row>
    <row r="9" spans="1:5" ht="18.75" customHeight="1" x14ac:dyDescent="0.25">
      <c r="A9" s="63">
        <v>3</v>
      </c>
      <c r="B9" s="31" t="s">
        <v>386</v>
      </c>
      <c r="C9" s="68" t="s">
        <v>1507</v>
      </c>
      <c r="D9" s="20" t="s">
        <v>460</v>
      </c>
      <c r="E9" s="31" t="s">
        <v>444</v>
      </c>
    </row>
    <row r="10" spans="1:5" ht="15.75" x14ac:dyDescent="0.25">
      <c r="A10" s="19">
        <v>4</v>
      </c>
      <c r="B10" s="31" t="s">
        <v>388</v>
      </c>
      <c r="C10" s="69" t="s">
        <v>1508</v>
      </c>
      <c r="D10" s="21" t="s">
        <v>462</v>
      </c>
      <c r="E10" s="31" t="s">
        <v>444</v>
      </c>
    </row>
    <row r="11" spans="1:5" ht="15.75" x14ac:dyDescent="0.25">
      <c r="A11" s="19">
        <v>5</v>
      </c>
      <c r="B11" s="31" t="s">
        <v>391</v>
      </c>
      <c r="C11" s="69" t="s">
        <v>1509</v>
      </c>
      <c r="D11" s="20" t="s">
        <v>465</v>
      </c>
      <c r="E11" s="31" t="s">
        <v>444</v>
      </c>
    </row>
    <row r="12" spans="1:5" ht="15.75" x14ac:dyDescent="0.25">
      <c r="A12" s="19">
        <v>6</v>
      </c>
      <c r="B12" s="31" t="s">
        <v>395</v>
      </c>
      <c r="C12" s="68" t="s">
        <v>1510</v>
      </c>
      <c r="D12" s="20" t="s">
        <v>1488</v>
      </c>
      <c r="E12" s="31" t="s">
        <v>444</v>
      </c>
    </row>
    <row r="13" spans="1:5" ht="15.75" x14ac:dyDescent="0.25">
      <c r="A13" s="31">
        <v>7</v>
      </c>
      <c r="B13" s="31" t="s">
        <v>396</v>
      </c>
      <c r="C13" s="68" t="s">
        <v>1511</v>
      </c>
      <c r="D13" s="20" t="s">
        <v>1489</v>
      </c>
      <c r="E13" s="31" t="s">
        <v>444</v>
      </c>
    </row>
    <row r="14" spans="1:5" ht="15.75" x14ac:dyDescent="0.25">
      <c r="A14" s="31">
        <v>8</v>
      </c>
      <c r="B14" s="31" t="s">
        <v>397</v>
      </c>
      <c r="C14" s="68" t="s">
        <v>1512</v>
      </c>
      <c r="D14" s="20" t="s">
        <v>471</v>
      </c>
      <c r="E14" s="31" t="s">
        <v>444</v>
      </c>
    </row>
    <row r="15" spans="1:5" ht="15.75" x14ac:dyDescent="0.25">
      <c r="A15" s="19">
        <v>9</v>
      </c>
      <c r="B15" s="31" t="s">
        <v>398</v>
      </c>
      <c r="C15" s="68" t="s">
        <v>1513</v>
      </c>
      <c r="D15" s="20" t="s">
        <v>472</v>
      </c>
      <c r="E15" s="31" t="s">
        <v>444</v>
      </c>
    </row>
    <row r="16" spans="1:5" ht="15.75" x14ac:dyDescent="0.25">
      <c r="A16" s="19">
        <v>10</v>
      </c>
      <c r="B16" s="31" t="s">
        <v>400</v>
      </c>
      <c r="C16" s="68" t="s">
        <v>1514</v>
      </c>
      <c r="D16" s="20" t="s">
        <v>474</v>
      </c>
      <c r="E16" s="31" t="s">
        <v>444</v>
      </c>
    </row>
    <row r="17" spans="1:5" ht="15.75" x14ac:dyDescent="0.25">
      <c r="A17" s="19">
        <v>11</v>
      </c>
      <c r="B17" s="31" t="s">
        <v>426</v>
      </c>
      <c r="C17" s="68" t="str">
        <f>TEXT(50670019,"0000000000")</f>
        <v>0050670019</v>
      </c>
      <c r="D17" s="20" t="s">
        <v>1490</v>
      </c>
      <c r="E17" s="31" t="s">
        <v>481</v>
      </c>
    </row>
    <row r="18" spans="1:5" ht="15.75" x14ac:dyDescent="0.25">
      <c r="A18" s="19">
        <v>12</v>
      </c>
      <c r="B18" s="31" t="s">
        <v>427</v>
      </c>
      <c r="C18" s="68" t="str">
        <f>TEXT(51473945,"0000000000")</f>
        <v>0051473945</v>
      </c>
      <c r="D18" s="20" t="s">
        <v>501</v>
      </c>
      <c r="E18" s="31" t="s">
        <v>481</v>
      </c>
    </row>
    <row r="19" spans="1:5" ht="16.5" customHeight="1" x14ac:dyDescent="0.25">
      <c r="A19" s="19">
        <v>13</v>
      </c>
      <c r="B19" s="63" t="s">
        <v>428</v>
      </c>
      <c r="C19" s="68" t="str">
        <f>TEXT(50710329,"0000000000")</f>
        <v>0050710329</v>
      </c>
      <c r="D19" s="20" t="s">
        <v>1491</v>
      </c>
      <c r="E19" s="63" t="s">
        <v>481</v>
      </c>
    </row>
    <row r="20" spans="1:5" ht="15.75" x14ac:dyDescent="0.25">
      <c r="A20" s="31">
        <v>14</v>
      </c>
      <c r="B20" s="31" t="s">
        <v>429</v>
      </c>
      <c r="C20" s="68" t="str">
        <f>TEXT(51495236,"0000000000")</f>
        <v>0051495236</v>
      </c>
      <c r="D20" s="20" t="s">
        <v>1492</v>
      </c>
      <c r="E20" s="31" t="s">
        <v>481</v>
      </c>
    </row>
    <row r="21" spans="1:5" ht="15.75" x14ac:dyDescent="0.25">
      <c r="A21" s="19">
        <v>15</v>
      </c>
      <c r="B21" s="31" t="s">
        <v>430</v>
      </c>
      <c r="C21" s="68" t="str">
        <f>TEXT(50631620,"0000000000")</f>
        <v>0050631620</v>
      </c>
      <c r="D21" s="20" t="s">
        <v>504</v>
      </c>
      <c r="E21" s="31" t="s">
        <v>481</v>
      </c>
    </row>
    <row r="22" spans="1:5" ht="15.75" x14ac:dyDescent="0.25">
      <c r="A22" s="31">
        <v>16</v>
      </c>
      <c r="B22" s="31" t="s">
        <v>431</v>
      </c>
      <c r="C22" s="68" t="str">
        <f>TEXT(58526262,"0000000000")</f>
        <v>0058526262</v>
      </c>
      <c r="D22" s="20" t="s">
        <v>505</v>
      </c>
      <c r="E22" s="31" t="s">
        <v>481</v>
      </c>
    </row>
    <row r="23" spans="1:5" ht="15.75" x14ac:dyDescent="0.25">
      <c r="A23" s="19">
        <v>17</v>
      </c>
      <c r="B23" s="31" t="s">
        <v>432</v>
      </c>
      <c r="C23" s="68" t="str">
        <f>TEXT(3043938634,"0000000000")</f>
        <v>3043938634</v>
      </c>
      <c r="D23" s="20" t="s">
        <v>506</v>
      </c>
      <c r="E23" s="31" t="s">
        <v>481</v>
      </c>
    </row>
    <row r="24" spans="1:5" ht="15.75" x14ac:dyDescent="0.25">
      <c r="A24" s="19">
        <v>18</v>
      </c>
      <c r="B24" s="31" t="s">
        <v>433</v>
      </c>
      <c r="C24" s="68" t="str">
        <f>TEXT(53195299,"0000000000")</f>
        <v>0053195299</v>
      </c>
      <c r="D24" s="20" t="s">
        <v>507</v>
      </c>
      <c r="E24" s="31" t="s">
        <v>481</v>
      </c>
    </row>
    <row r="25" spans="1:5" ht="17.25" customHeight="1" x14ac:dyDescent="0.25">
      <c r="A25" s="63">
        <v>19</v>
      </c>
      <c r="B25" s="31" t="s">
        <v>434</v>
      </c>
      <c r="C25" s="68" t="str">
        <f>TEXT(50670283,"0000000000")</f>
        <v>0050670283</v>
      </c>
      <c r="D25" s="20" t="s">
        <v>1493</v>
      </c>
      <c r="E25" s="31" t="s">
        <v>481</v>
      </c>
    </row>
    <row r="26" spans="1:5" ht="15.75" x14ac:dyDescent="0.25">
      <c r="A26" s="31">
        <v>20</v>
      </c>
      <c r="B26" s="31" t="s">
        <v>435</v>
      </c>
      <c r="C26" s="68" t="str">
        <f>TEXT(49472486,"0000000000")</f>
        <v>0049472486</v>
      </c>
      <c r="D26" s="20" t="s">
        <v>509</v>
      </c>
      <c r="E26" s="31" t="s">
        <v>481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topLeftCell="A89" workbookViewId="0">
      <selection activeCell="C87" activeCellId="2" sqref="C72:C73 C75:C85 C87:C93"/>
    </sheetView>
  </sheetViews>
  <sheetFormatPr defaultRowHeight="15.75" x14ac:dyDescent="0.25"/>
  <cols>
    <col min="1" max="1" width="12.85546875" style="16" customWidth="1"/>
    <col min="2" max="3" width="20.140625" style="16" customWidth="1"/>
    <col min="4" max="4" width="24.85546875" style="1" customWidth="1"/>
    <col min="5" max="5" width="18.42578125" style="16" customWidth="1"/>
    <col min="6" max="16384" width="9.140625" style="1"/>
  </cols>
  <sheetData>
    <row r="1" spans="1:5" x14ac:dyDescent="0.25">
      <c r="A1" s="87" t="s">
        <v>0</v>
      </c>
      <c r="B1" s="87"/>
      <c r="C1" s="87"/>
      <c r="D1" s="87"/>
      <c r="E1" s="87"/>
    </row>
    <row r="2" spans="1:5" x14ac:dyDescent="0.25">
      <c r="A2" s="87" t="s">
        <v>1</v>
      </c>
      <c r="B2" s="87"/>
      <c r="C2" s="87"/>
      <c r="D2" s="87"/>
      <c r="E2" s="87"/>
    </row>
    <row r="3" spans="1:5" x14ac:dyDescent="0.25">
      <c r="A3" s="89" t="s">
        <v>153</v>
      </c>
      <c r="B3" s="89"/>
      <c r="C3" s="89"/>
      <c r="D3" s="89"/>
      <c r="E3" s="89"/>
    </row>
    <row r="4" spans="1:5" ht="15" customHeight="1" x14ac:dyDescent="0.25">
      <c r="A4" s="88" t="s">
        <v>5</v>
      </c>
      <c r="B4" s="88" t="s">
        <v>4</v>
      </c>
      <c r="C4" s="90" t="s">
        <v>1080</v>
      </c>
      <c r="D4" s="88" t="s">
        <v>2</v>
      </c>
      <c r="E4" s="88" t="s">
        <v>3</v>
      </c>
    </row>
    <row r="5" spans="1:5" ht="15" customHeight="1" x14ac:dyDescent="0.25">
      <c r="A5" s="88"/>
      <c r="B5" s="88"/>
      <c r="C5" s="91"/>
      <c r="D5" s="88"/>
      <c r="E5" s="88"/>
    </row>
    <row r="6" spans="1:5" x14ac:dyDescent="0.25">
      <c r="A6" s="43">
        <v>73</v>
      </c>
      <c r="B6" s="19" t="s">
        <v>155</v>
      </c>
      <c r="C6" s="65" t="s">
        <v>1153</v>
      </c>
      <c r="D6" s="8" t="s">
        <v>222</v>
      </c>
      <c r="E6" s="19" t="s">
        <v>154</v>
      </c>
    </row>
    <row r="7" spans="1:5" x14ac:dyDescent="0.25">
      <c r="A7" s="33">
        <v>74</v>
      </c>
      <c r="B7" s="19" t="s">
        <v>156</v>
      </c>
      <c r="C7" s="66" t="s">
        <v>1154</v>
      </c>
      <c r="D7" s="14" t="s">
        <v>223</v>
      </c>
      <c r="E7" s="19" t="s">
        <v>154</v>
      </c>
    </row>
    <row r="8" spans="1:5" x14ac:dyDescent="0.25">
      <c r="A8" s="43">
        <v>75</v>
      </c>
      <c r="B8" s="19" t="s">
        <v>157</v>
      </c>
      <c r="C8" s="66" t="s">
        <v>1155</v>
      </c>
      <c r="D8" s="14" t="s">
        <v>224</v>
      </c>
      <c r="E8" s="19" t="s">
        <v>154</v>
      </c>
    </row>
    <row r="9" spans="1:5" x14ac:dyDescent="0.25">
      <c r="A9" s="43">
        <v>76</v>
      </c>
      <c r="B9" s="19" t="s">
        <v>158</v>
      </c>
      <c r="C9" s="66" t="s">
        <v>1156</v>
      </c>
      <c r="D9" s="4" t="s">
        <v>225</v>
      </c>
      <c r="E9" s="19" t="s">
        <v>154</v>
      </c>
    </row>
    <row r="10" spans="1:5" x14ac:dyDescent="0.25">
      <c r="A10" s="43">
        <v>77</v>
      </c>
      <c r="B10" s="19" t="s">
        <v>159</v>
      </c>
      <c r="C10" s="66" t="s">
        <v>1157</v>
      </c>
      <c r="D10" s="5" t="s">
        <v>226</v>
      </c>
      <c r="E10" s="19" t="s">
        <v>154</v>
      </c>
    </row>
    <row r="11" spans="1:5" x14ac:dyDescent="0.25">
      <c r="A11" s="43">
        <v>78</v>
      </c>
      <c r="B11" s="19" t="s">
        <v>160</v>
      </c>
      <c r="C11" s="66" t="s">
        <v>1158</v>
      </c>
      <c r="D11" s="5" t="s">
        <v>227</v>
      </c>
      <c r="E11" s="19" t="s">
        <v>154</v>
      </c>
    </row>
    <row r="12" spans="1:5" x14ac:dyDescent="0.25">
      <c r="A12" s="43">
        <v>79</v>
      </c>
      <c r="B12" s="19" t="s">
        <v>161</v>
      </c>
      <c r="C12" s="66" t="s">
        <v>1159</v>
      </c>
      <c r="D12" s="9" t="s">
        <v>228</v>
      </c>
      <c r="E12" s="19" t="s">
        <v>154</v>
      </c>
    </row>
    <row r="13" spans="1:5" x14ac:dyDescent="0.25">
      <c r="A13" s="43">
        <v>80</v>
      </c>
      <c r="B13" s="19" t="s">
        <v>162</v>
      </c>
      <c r="C13" s="66" t="s">
        <v>1160</v>
      </c>
      <c r="D13" s="5" t="s">
        <v>229</v>
      </c>
      <c r="E13" s="19" t="s">
        <v>154</v>
      </c>
    </row>
    <row r="14" spans="1:5" x14ac:dyDescent="0.25">
      <c r="A14" s="43">
        <v>81</v>
      </c>
      <c r="B14" s="19" t="s">
        <v>163</v>
      </c>
      <c r="C14" s="66" t="s">
        <v>1161</v>
      </c>
      <c r="D14" s="8" t="s">
        <v>230</v>
      </c>
      <c r="E14" s="19" t="s">
        <v>154</v>
      </c>
    </row>
    <row r="15" spans="1:5" x14ac:dyDescent="0.25">
      <c r="A15" s="43">
        <v>82</v>
      </c>
      <c r="B15" s="19" t="s">
        <v>164</v>
      </c>
      <c r="C15" s="66" t="s">
        <v>1162</v>
      </c>
      <c r="D15" s="4" t="s">
        <v>231</v>
      </c>
      <c r="E15" s="19" t="s">
        <v>154</v>
      </c>
    </row>
    <row r="16" spans="1:5" x14ac:dyDescent="0.25">
      <c r="A16" s="43">
        <v>83</v>
      </c>
      <c r="B16" s="19" t="s">
        <v>165</v>
      </c>
      <c r="C16" s="66" t="s">
        <v>1163</v>
      </c>
      <c r="D16" s="8" t="s">
        <v>232</v>
      </c>
      <c r="E16" s="19" t="s">
        <v>154</v>
      </c>
    </row>
    <row r="17" spans="1:5" x14ac:dyDescent="0.25">
      <c r="A17" s="43">
        <v>84</v>
      </c>
      <c r="B17" s="19" t="s">
        <v>166</v>
      </c>
      <c r="C17" s="66" t="s">
        <v>1164</v>
      </c>
      <c r="D17" s="5" t="s">
        <v>233</v>
      </c>
      <c r="E17" s="19" t="s">
        <v>154</v>
      </c>
    </row>
    <row r="18" spans="1:5" x14ac:dyDescent="0.25">
      <c r="A18" s="43">
        <v>85</v>
      </c>
      <c r="B18" s="19" t="s">
        <v>167</v>
      </c>
      <c r="C18" s="66" t="s">
        <v>1165</v>
      </c>
      <c r="D18" s="4" t="s">
        <v>234</v>
      </c>
      <c r="E18" s="19" t="s">
        <v>154</v>
      </c>
    </row>
    <row r="19" spans="1:5" x14ac:dyDescent="0.25">
      <c r="A19" s="33">
        <v>86</v>
      </c>
      <c r="B19" s="19" t="s">
        <v>168</v>
      </c>
      <c r="C19" s="66" t="s">
        <v>1166</v>
      </c>
      <c r="D19" s="5" t="s">
        <v>235</v>
      </c>
      <c r="E19" s="19" t="s">
        <v>154</v>
      </c>
    </row>
    <row r="20" spans="1:5" x14ac:dyDescent="0.25">
      <c r="A20" s="43">
        <v>87</v>
      </c>
      <c r="B20" s="19" t="s">
        <v>169</v>
      </c>
      <c r="C20" s="66" t="s">
        <v>1167</v>
      </c>
      <c r="D20" s="7" t="s">
        <v>236</v>
      </c>
      <c r="E20" s="19" t="s">
        <v>154</v>
      </c>
    </row>
    <row r="21" spans="1:5" x14ac:dyDescent="0.25">
      <c r="A21" s="43">
        <v>88</v>
      </c>
      <c r="B21" s="19" t="s">
        <v>170</v>
      </c>
      <c r="C21" s="66" t="s">
        <v>1168</v>
      </c>
      <c r="D21" s="4" t="s">
        <v>237</v>
      </c>
      <c r="E21" s="19" t="s">
        <v>154</v>
      </c>
    </row>
    <row r="22" spans="1:5" x14ac:dyDescent="0.25">
      <c r="A22" s="43">
        <v>89</v>
      </c>
      <c r="B22" s="19" t="s">
        <v>171</v>
      </c>
      <c r="C22" s="66" t="s">
        <v>1169</v>
      </c>
      <c r="D22" s="5" t="s">
        <v>238</v>
      </c>
      <c r="E22" s="19" t="s">
        <v>154</v>
      </c>
    </row>
    <row r="23" spans="1:5" x14ac:dyDescent="0.25">
      <c r="A23" s="43">
        <v>90</v>
      </c>
      <c r="B23" s="19" t="s">
        <v>172</v>
      </c>
      <c r="C23" s="66" t="s">
        <v>1170</v>
      </c>
      <c r="D23" s="14" t="s">
        <v>239</v>
      </c>
      <c r="E23" s="19" t="s">
        <v>154</v>
      </c>
    </row>
    <row r="24" spans="1:5" x14ac:dyDescent="0.25">
      <c r="A24" s="43">
        <v>91</v>
      </c>
      <c r="B24" s="19" t="s">
        <v>173</v>
      </c>
      <c r="C24" s="66" t="s">
        <v>1171</v>
      </c>
      <c r="D24" s="5" t="s">
        <v>240</v>
      </c>
      <c r="E24" s="19" t="s">
        <v>154</v>
      </c>
    </row>
    <row r="25" spans="1:5" x14ac:dyDescent="0.25">
      <c r="A25" s="43">
        <v>92</v>
      </c>
      <c r="B25" s="19" t="s">
        <v>174</v>
      </c>
      <c r="C25" s="66" t="s">
        <v>1172</v>
      </c>
      <c r="D25" s="5" t="s">
        <v>241</v>
      </c>
      <c r="E25" s="19" t="s">
        <v>154</v>
      </c>
    </row>
    <row r="26" spans="1:5" x14ac:dyDescent="0.25">
      <c r="A26" s="43">
        <v>93</v>
      </c>
      <c r="B26" s="19" t="s">
        <v>175</v>
      </c>
      <c r="C26" s="66" t="s">
        <v>1173</v>
      </c>
      <c r="D26" s="4" t="s">
        <v>242</v>
      </c>
      <c r="E26" s="19" t="s">
        <v>154</v>
      </c>
    </row>
    <row r="27" spans="1:5" x14ac:dyDescent="0.25">
      <c r="A27" s="43">
        <v>94</v>
      </c>
      <c r="B27" s="19" t="s">
        <v>176</v>
      </c>
      <c r="C27" s="66" t="s">
        <v>1174</v>
      </c>
      <c r="D27" s="5" t="s">
        <v>243</v>
      </c>
      <c r="E27" s="19" t="s">
        <v>154</v>
      </c>
    </row>
    <row r="28" spans="1:5" x14ac:dyDescent="0.25">
      <c r="A28" s="44">
        <v>95</v>
      </c>
      <c r="B28" s="19" t="s">
        <v>177</v>
      </c>
      <c r="C28" s="66" t="s">
        <v>1175</v>
      </c>
      <c r="D28" s="9" t="s">
        <v>244</v>
      </c>
      <c r="E28" s="19" t="s">
        <v>154</v>
      </c>
    </row>
    <row r="29" spans="1:5" x14ac:dyDescent="0.25">
      <c r="A29" s="44">
        <v>96</v>
      </c>
      <c r="B29" s="19" t="s">
        <v>178</v>
      </c>
      <c r="C29" s="66" t="s">
        <v>1176</v>
      </c>
      <c r="D29" s="4" t="s">
        <v>245</v>
      </c>
      <c r="E29" s="19" t="s">
        <v>154</v>
      </c>
    </row>
    <row r="30" spans="1:5" x14ac:dyDescent="0.25">
      <c r="A30" s="44">
        <v>97</v>
      </c>
      <c r="B30" s="19" t="s">
        <v>179</v>
      </c>
      <c r="C30" s="66" t="s">
        <v>1177</v>
      </c>
      <c r="D30" s="8" t="s">
        <v>246</v>
      </c>
      <c r="E30" s="19" t="s">
        <v>154</v>
      </c>
    </row>
    <row r="31" spans="1:5" x14ac:dyDescent="0.25">
      <c r="A31" s="36">
        <v>98</v>
      </c>
      <c r="B31" s="19" t="s">
        <v>180</v>
      </c>
      <c r="C31" s="66" t="s">
        <v>1178</v>
      </c>
      <c r="D31" s="5" t="s">
        <v>247</v>
      </c>
      <c r="E31" s="19" t="s">
        <v>154</v>
      </c>
    </row>
    <row r="32" spans="1:5" x14ac:dyDescent="0.25">
      <c r="A32" s="36">
        <v>99</v>
      </c>
      <c r="B32" s="19" t="s">
        <v>181</v>
      </c>
      <c r="C32" s="66" t="s">
        <v>1179</v>
      </c>
      <c r="D32" s="7" t="s">
        <v>248</v>
      </c>
      <c r="E32" s="19" t="s">
        <v>154</v>
      </c>
    </row>
    <row r="33" spans="1:5" x14ac:dyDescent="0.25">
      <c r="A33" s="36">
        <v>100</v>
      </c>
      <c r="B33" s="19" t="s">
        <v>182</v>
      </c>
      <c r="C33" s="66" t="s">
        <v>1180</v>
      </c>
      <c r="D33" s="5" t="s">
        <v>249</v>
      </c>
      <c r="E33" s="19" t="s">
        <v>154</v>
      </c>
    </row>
    <row r="34" spans="1:5" x14ac:dyDescent="0.25">
      <c r="A34" s="44">
        <v>101</v>
      </c>
      <c r="B34" s="19" t="s">
        <v>183</v>
      </c>
      <c r="C34" s="66" t="s">
        <v>1181</v>
      </c>
      <c r="D34" s="5" t="s">
        <v>250</v>
      </c>
      <c r="E34" s="19" t="s">
        <v>154</v>
      </c>
    </row>
    <row r="35" spans="1:5" x14ac:dyDescent="0.25">
      <c r="A35" s="44">
        <v>102</v>
      </c>
      <c r="B35" s="19" t="s">
        <v>184</v>
      </c>
      <c r="C35" s="66" t="s">
        <v>1182</v>
      </c>
      <c r="D35" s="5" t="s">
        <v>251</v>
      </c>
      <c r="E35" s="19" t="s">
        <v>154</v>
      </c>
    </row>
    <row r="36" spans="1:5" x14ac:dyDescent="0.25">
      <c r="A36" s="36">
        <v>103</v>
      </c>
      <c r="B36" s="19" t="s">
        <v>185</v>
      </c>
      <c r="C36" s="66" t="s">
        <v>1183</v>
      </c>
      <c r="D36" s="7" t="s">
        <v>252</v>
      </c>
      <c r="E36" s="19" t="s">
        <v>154</v>
      </c>
    </row>
    <row r="37" spans="1:5" x14ac:dyDescent="0.25">
      <c r="A37" s="44">
        <v>104</v>
      </c>
      <c r="B37" s="19" t="s">
        <v>186</v>
      </c>
      <c r="C37" s="66" t="s">
        <v>1184</v>
      </c>
      <c r="D37" s="4" t="s">
        <v>253</v>
      </c>
      <c r="E37" s="19" t="s">
        <v>154</v>
      </c>
    </row>
    <row r="38" spans="1:5" x14ac:dyDescent="0.25">
      <c r="A38" s="44">
        <v>105</v>
      </c>
      <c r="B38" s="19" t="s">
        <v>187</v>
      </c>
      <c r="C38" s="66" t="s">
        <v>1185</v>
      </c>
      <c r="D38" s="4" t="s">
        <v>254</v>
      </c>
      <c r="E38" s="19" t="s">
        <v>154</v>
      </c>
    </row>
    <row r="39" spans="1:5" x14ac:dyDescent="0.25">
      <c r="A39" s="44">
        <v>106</v>
      </c>
      <c r="B39" s="19" t="s">
        <v>188</v>
      </c>
      <c r="C39" s="66" t="s">
        <v>1186</v>
      </c>
      <c r="D39" s="5" t="s">
        <v>255</v>
      </c>
      <c r="E39" s="19" t="s">
        <v>154</v>
      </c>
    </row>
    <row r="40" spans="1:5" x14ac:dyDescent="0.25">
      <c r="A40" s="44">
        <v>107</v>
      </c>
      <c r="B40" s="19" t="s">
        <v>189</v>
      </c>
      <c r="C40" s="66" t="s">
        <v>1187</v>
      </c>
      <c r="D40" s="5" t="s">
        <v>256</v>
      </c>
      <c r="E40" s="19" t="s">
        <v>154</v>
      </c>
    </row>
    <row r="41" spans="1:5" x14ac:dyDescent="0.25">
      <c r="A41" s="44">
        <v>108</v>
      </c>
      <c r="B41" s="19" t="s">
        <v>190</v>
      </c>
      <c r="C41" s="65" t="s">
        <v>1188</v>
      </c>
      <c r="D41" s="5" t="s">
        <v>257</v>
      </c>
      <c r="E41" s="19" t="s">
        <v>283</v>
      </c>
    </row>
    <row r="42" spans="1:5" x14ac:dyDescent="0.25">
      <c r="A42" s="44">
        <v>109</v>
      </c>
      <c r="B42" s="19" t="s">
        <v>191</v>
      </c>
      <c r="C42" s="66" t="s">
        <v>1189</v>
      </c>
      <c r="D42" s="4" t="s">
        <v>258</v>
      </c>
      <c r="E42" s="19" t="s">
        <v>283</v>
      </c>
    </row>
    <row r="43" spans="1:5" x14ac:dyDescent="0.25">
      <c r="A43" s="44">
        <v>110</v>
      </c>
      <c r="B43" s="19" t="s">
        <v>192</v>
      </c>
      <c r="C43" s="66" t="s">
        <v>1190</v>
      </c>
      <c r="D43" s="14" t="s">
        <v>259</v>
      </c>
      <c r="E43" s="19" t="s">
        <v>283</v>
      </c>
    </row>
    <row r="44" spans="1:5" x14ac:dyDescent="0.25">
      <c r="A44" s="44">
        <v>111</v>
      </c>
      <c r="B44" s="19" t="s">
        <v>193</v>
      </c>
      <c r="C44" s="67" t="s">
        <v>1191</v>
      </c>
      <c r="D44" s="5" t="s">
        <v>260</v>
      </c>
      <c r="E44" s="19" t="s">
        <v>283</v>
      </c>
    </row>
    <row r="45" spans="1:5" x14ac:dyDescent="0.25">
      <c r="A45" s="44">
        <v>112</v>
      </c>
      <c r="B45" s="19" t="s">
        <v>194</v>
      </c>
      <c r="C45" s="67" t="s">
        <v>1192</v>
      </c>
      <c r="D45" s="5" t="s">
        <v>261</v>
      </c>
      <c r="E45" s="19" t="s">
        <v>283</v>
      </c>
    </row>
    <row r="46" spans="1:5" x14ac:dyDescent="0.25">
      <c r="A46" s="44">
        <v>113</v>
      </c>
      <c r="B46" s="19" t="s">
        <v>195</v>
      </c>
      <c r="C46" s="66" t="s">
        <v>1193</v>
      </c>
      <c r="D46" s="5" t="s">
        <v>262</v>
      </c>
      <c r="E46" s="19" t="s">
        <v>283</v>
      </c>
    </row>
    <row r="47" spans="1:5" x14ac:dyDescent="0.25">
      <c r="A47" s="44">
        <v>114</v>
      </c>
      <c r="B47" s="19" t="s">
        <v>196</v>
      </c>
      <c r="C47" s="66" t="s">
        <v>1194</v>
      </c>
      <c r="D47" s="4" t="s">
        <v>263</v>
      </c>
      <c r="E47" s="19" t="s">
        <v>283</v>
      </c>
    </row>
    <row r="48" spans="1:5" x14ac:dyDescent="0.25">
      <c r="A48" s="44">
        <v>115</v>
      </c>
      <c r="B48" s="19" t="s">
        <v>197</v>
      </c>
      <c r="C48" s="66" t="s">
        <v>1195</v>
      </c>
      <c r="D48" s="5" t="s">
        <v>264</v>
      </c>
      <c r="E48" s="19" t="s">
        <v>283</v>
      </c>
    </row>
    <row r="49" spans="1:5" x14ac:dyDescent="0.25">
      <c r="A49" s="44">
        <v>116</v>
      </c>
      <c r="B49" s="19" t="s">
        <v>198</v>
      </c>
      <c r="C49" s="67" t="s">
        <v>1196</v>
      </c>
      <c r="D49" s="5" t="s">
        <v>265</v>
      </c>
      <c r="E49" s="19" t="s">
        <v>283</v>
      </c>
    </row>
    <row r="50" spans="1:5" x14ac:dyDescent="0.25">
      <c r="A50" s="44">
        <v>117</v>
      </c>
      <c r="B50" s="19" t="s">
        <v>199</v>
      </c>
      <c r="C50" s="67" t="s">
        <v>1197</v>
      </c>
      <c r="D50" s="5" t="s">
        <v>266</v>
      </c>
      <c r="E50" s="19" t="s">
        <v>283</v>
      </c>
    </row>
    <row r="51" spans="1:5" x14ac:dyDescent="0.25">
      <c r="A51" s="44">
        <v>118</v>
      </c>
      <c r="B51" s="19" t="s">
        <v>200</v>
      </c>
      <c r="C51" s="66" t="s">
        <v>1198</v>
      </c>
      <c r="D51" s="9" t="s">
        <v>267</v>
      </c>
      <c r="E51" s="19" t="s">
        <v>283</v>
      </c>
    </row>
    <row r="52" spans="1:5" x14ac:dyDescent="0.25">
      <c r="A52" s="45">
        <v>119</v>
      </c>
      <c r="B52" s="19" t="s">
        <v>201</v>
      </c>
      <c r="C52" s="66" t="s">
        <v>1199</v>
      </c>
      <c r="D52" s="14" t="s">
        <v>268</v>
      </c>
      <c r="E52" s="19" t="s">
        <v>283</v>
      </c>
    </row>
    <row r="53" spans="1:5" x14ac:dyDescent="0.25">
      <c r="A53" s="45">
        <v>120</v>
      </c>
      <c r="B53" s="19" t="s">
        <v>202</v>
      </c>
      <c r="C53" s="67" t="s">
        <v>1200</v>
      </c>
      <c r="D53" s="7" t="s">
        <v>269</v>
      </c>
      <c r="E53" s="19" t="s">
        <v>283</v>
      </c>
    </row>
    <row r="54" spans="1:5" x14ac:dyDescent="0.25">
      <c r="A54" s="45">
        <v>121</v>
      </c>
      <c r="B54" s="19" t="s">
        <v>203</v>
      </c>
      <c r="C54" s="67" t="s">
        <v>1201</v>
      </c>
      <c r="D54" s="14" t="s">
        <v>270</v>
      </c>
      <c r="E54" s="19" t="s">
        <v>283</v>
      </c>
    </row>
    <row r="55" spans="1:5" x14ac:dyDescent="0.25">
      <c r="A55" s="45">
        <v>122</v>
      </c>
      <c r="B55" s="19" t="s">
        <v>204</v>
      </c>
      <c r="C55" s="66" t="s">
        <v>1202</v>
      </c>
      <c r="D55" s="5" t="s">
        <v>271</v>
      </c>
      <c r="E55" s="19" t="s">
        <v>283</v>
      </c>
    </row>
    <row r="56" spans="1:5" x14ac:dyDescent="0.25">
      <c r="A56" s="45">
        <v>123</v>
      </c>
      <c r="B56" s="19" t="s">
        <v>205</v>
      </c>
      <c r="C56" s="67" t="s">
        <v>1203</v>
      </c>
      <c r="D56" s="5" t="s">
        <v>272</v>
      </c>
      <c r="E56" s="19" t="s">
        <v>283</v>
      </c>
    </row>
    <row r="57" spans="1:5" x14ac:dyDescent="0.25">
      <c r="A57" s="45">
        <v>124</v>
      </c>
      <c r="B57" s="19" t="s">
        <v>206</v>
      </c>
      <c r="C57" s="66" t="s">
        <v>1204</v>
      </c>
      <c r="D57" s="4" t="s">
        <v>273</v>
      </c>
      <c r="E57" s="19" t="s">
        <v>283</v>
      </c>
    </row>
    <row r="58" spans="1:5" x14ac:dyDescent="0.25">
      <c r="A58" s="45">
        <v>125</v>
      </c>
      <c r="B58" s="19" t="s">
        <v>207</v>
      </c>
      <c r="C58" s="67" t="s">
        <v>1205</v>
      </c>
      <c r="D58" s="5" t="s">
        <v>274</v>
      </c>
      <c r="E58" s="19" t="s">
        <v>283</v>
      </c>
    </row>
    <row r="59" spans="1:5" x14ac:dyDescent="0.25">
      <c r="A59" s="45">
        <v>126</v>
      </c>
      <c r="B59" s="19" t="s">
        <v>208</v>
      </c>
      <c r="C59" s="67" t="s">
        <v>1206</v>
      </c>
      <c r="D59" s="12" t="s">
        <v>275</v>
      </c>
      <c r="E59" s="19" t="s">
        <v>283</v>
      </c>
    </row>
    <row r="60" spans="1:5" x14ac:dyDescent="0.25">
      <c r="A60" s="45">
        <v>127</v>
      </c>
      <c r="B60" s="19" t="s">
        <v>209</v>
      </c>
      <c r="C60" s="67" t="s">
        <v>1207</v>
      </c>
      <c r="D60" s="5" t="s">
        <v>276</v>
      </c>
      <c r="E60" s="19" t="s">
        <v>283</v>
      </c>
    </row>
    <row r="61" spans="1:5" x14ac:dyDescent="0.25">
      <c r="A61" s="45">
        <v>128</v>
      </c>
      <c r="B61" s="19" t="s">
        <v>210</v>
      </c>
      <c r="C61" s="66" t="s">
        <v>1208</v>
      </c>
      <c r="D61" s="5" t="s">
        <v>277</v>
      </c>
      <c r="E61" s="19" t="s">
        <v>283</v>
      </c>
    </row>
    <row r="62" spans="1:5" x14ac:dyDescent="0.25">
      <c r="A62" s="45">
        <v>129</v>
      </c>
      <c r="B62" s="19" t="s">
        <v>211</v>
      </c>
      <c r="C62" s="66" t="s">
        <v>1209</v>
      </c>
      <c r="D62" s="5" t="s">
        <v>278</v>
      </c>
      <c r="E62" s="19" t="s">
        <v>283</v>
      </c>
    </row>
    <row r="63" spans="1:5" x14ac:dyDescent="0.25">
      <c r="A63" s="45">
        <v>130</v>
      </c>
      <c r="B63" s="19" t="s">
        <v>212</v>
      </c>
      <c r="C63" s="66" t="s">
        <v>1210</v>
      </c>
      <c r="D63" s="4" t="s">
        <v>279</v>
      </c>
      <c r="E63" s="19" t="s">
        <v>283</v>
      </c>
    </row>
    <row r="64" spans="1:5" x14ac:dyDescent="0.25">
      <c r="A64" s="45">
        <v>131</v>
      </c>
      <c r="B64" s="19" t="s">
        <v>213</v>
      </c>
      <c r="C64" s="67" t="s">
        <v>1211</v>
      </c>
      <c r="D64" s="5" t="s">
        <v>280</v>
      </c>
      <c r="E64" s="19" t="s">
        <v>283</v>
      </c>
    </row>
    <row r="65" spans="1:5" x14ac:dyDescent="0.25">
      <c r="A65" s="45">
        <v>132</v>
      </c>
      <c r="B65" s="19" t="s">
        <v>214</v>
      </c>
      <c r="C65" s="67" t="s">
        <v>1212</v>
      </c>
      <c r="D65" s="5" t="s">
        <v>281</v>
      </c>
      <c r="E65" s="19" t="s">
        <v>283</v>
      </c>
    </row>
    <row r="66" spans="1:5" x14ac:dyDescent="0.25">
      <c r="A66" s="45">
        <v>133</v>
      </c>
      <c r="B66" s="19" t="s">
        <v>215</v>
      </c>
      <c r="C66" s="67" t="s">
        <v>1213</v>
      </c>
      <c r="D66" s="5" t="s">
        <v>282</v>
      </c>
      <c r="E66" s="19" t="s">
        <v>283</v>
      </c>
    </row>
    <row r="67" spans="1:5" x14ac:dyDescent="0.25">
      <c r="A67" s="45">
        <v>134</v>
      </c>
      <c r="B67" s="19" t="s">
        <v>216</v>
      </c>
      <c r="C67" s="66" t="s">
        <v>1214</v>
      </c>
      <c r="D67" s="5" t="s">
        <v>284</v>
      </c>
      <c r="E67" s="19" t="s">
        <v>283</v>
      </c>
    </row>
    <row r="68" spans="1:5" x14ac:dyDescent="0.25">
      <c r="A68" s="45">
        <v>135</v>
      </c>
      <c r="B68" s="19" t="s">
        <v>217</v>
      </c>
      <c r="C68" s="67" t="s">
        <v>1215</v>
      </c>
      <c r="D68" s="4" t="s">
        <v>285</v>
      </c>
      <c r="E68" s="19" t="s">
        <v>283</v>
      </c>
    </row>
    <row r="69" spans="1:5" x14ac:dyDescent="0.25">
      <c r="A69" s="45">
        <v>136</v>
      </c>
      <c r="B69" s="19" t="s">
        <v>218</v>
      </c>
      <c r="C69" s="67" t="s">
        <v>1216</v>
      </c>
      <c r="D69" s="5" t="s">
        <v>286</v>
      </c>
      <c r="E69" s="19" t="s">
        <v>283</v>
      </c>
    </row>
    <row r="70" spans="1:5" x14ac:dyDescent="0.25">
      <c r="A70" s="45">
        <v>137</v>
      </c>
      <c r="B70" s="19" t="s">
        <v>219</v>
      </c>
      <c r="C70" s="67" t="s">
        <v>1217</v>
      </c>
      <c r="D70" s="5" t="s">
        <v>287</v>
      </c>
      <c r="E70" s="19" t="s">
        <v>283</v>
      </c>
    </row>
    <row r="71" spans="1:5" x14ac:dyDescent="0.25">
      <c r="A71" s="45">
        <v>138</v>
      </c>
      <c r="B71" s="19" t="s">
        <v>220</v>
      </c>
      <c r="C71" s="67" t="s">
        <v>1218</v>
      </c>
      <c r="D71" s="4" t="s">
        <v>288</v>
      </c>
      <c r="E71" s="19" t="s">
        <v>283</v>
      </c>
    </row>
    <row r="72" spans="1:5" x14ac:dyDescent="0.25">
      <c r="A72" s="46">
        <v>139</v>
      </c>
      <c r="B72" s="19" t="s">
        <v>221</v>
      </c>
      <c r="C72" s="67" t="s">
        <v>1219</v>
      </c>
      <c r="D72" s="5" t="s">
        <v>289</v>
      </c>
      <c r="E72" s="19" t="s">
        <v>283</v>
      </c>
    </row>
    <row r="73" spans="1:5" x14ac:dyDescent="0.25">
      <c r="A73" s="46">
        <v>140</v>
      </c>
      <c r="B73" s="19" t="s">
        <v>294</v>
      </c>
      <c r="C73" s="67" t="s">
        <v>1220</v>
      </c>
      <c r="D73" s="7" t="s">
        <v>290</v>
      </c>
      <c r="E73" s="19" t="s">
        <v>283</v>
      </c>
    </row>
    <row r="74" spans="1:5" x14ac:dyDescent="0.25">
      <c r="A74" s="36">
        <v>141</v>
      </c>
      <c r="B74" s="19" t="s">
        <v>295</v>
      </c>
      <c r="C74" s="67" t="s">
        <v>1221</v>
      </c>
      <c r="D74" s="14" t="s">
        <v>291</v>
      </c>
      <c r="E74" s="19" t="s">
        <v>283</v>
      </c>
    </row>
    <row r="75" spans="1:5" x14ac:dyDescent="0.25">
      <c r="A75" s="46">
        <v>142</v>
      </c>
      <c r="B75" s="19" t="s">
        <v>296</v>
      </c>
      <c r="C75" s="67" t="s">
        <v>1222</v>
      </c>
      <c r="D75" s="4" t="s">
        <v>292</v>
      </c>
      <c r="E75" s="19" t="s">
        <v>283</v>
      </c>
    </row>
    <row r="76" spans="1:5" x14ac:dyDescent="0.25">
      <c r="A76" s="46">
        <v>143</v>
      </c>
      <c r="B76" s="19" t="s">
        <v>297</v>
      </c>
      <c r="C76" s="67" t="s">
        <v>1223</v>
      </c>
      <c r="D76" s="14" t="s">
        <v>293</v>
      </c>
      <c r="E76" s="19" t="s">
        <v>283</v>
      </c>
    </row>
    <row r="77" spans="1:5" x14ac:dyDescent="0.25">
      <c r="A77" s="46">
        <v>144</v>
      </c>
      <c r="B77" s="19" t="s">
        <v>298</v>
      </c>
      <c r="C77" s="65" t="s">
        <v>1225</v>
      </c>
      <c r="D77" s="17" t="s">
        <v>312</v>
      </c>
      <c r="E77" s="19" t="s">
        <v>315</v>
      </c>
    </row>
    <row r="78" spans="1:5" x14ac:dyDescent="0.25">
      <c r="A78" s="46">
        <v>145</v>
      </c>
      <c r="B78" s="19" t="s">
        <v>299</v>
      </c>
      <c r="C78" s="66" t="s">
        <v>1226</v>
      </c>
      <c r="D78" s="4" t="s">
        <v>313</v>
      </c>
      <c r="E78" s="19" t="s">
        <v>315</v>
      </c>
    </row>
    <row r="79" spans="1:5" x14ac:dyDescent="0.25">
      <c r="A79" s="46">
        <v>146</v>
      </c>
      <c r="B79" s="19" t="s">
        <v>300</v>
      </c>
      <c r="C79" s="66" t="s">
        <v>1227</v>
      </c>
      <c r="D79" s="14" t="s">
        <v>314</v>
      </c>
      <c r="E79" s="19" t="s">
        <v>315</v>
      </c>
    </row>
    <row r="80" spans="1:5" x14ac:dyDescent="0.25">
      <c r="A80" s="46">
        <v>147</v>
      </c>
      <c r="B80" s="19" t="s">
        <v>301</v>
      </c>
      <c r="C80" s="67" t="s">
        <v>1228</v>
      </c>
      <c r="D80" s="5" t="s">
        <v>316</v>
      </c>
      <c r="E80" s="19" t="s">
        <v>315</v>
      </c>
    </row>
    <row r="81" spans="1:5" x14ac:dyDescent="0.25">
      <c r="A81" s="46">
        <v>148</v>
      </c>
      <c r="B81" s="19" t="s">
        <v>302</v>
      </c>
      <c r="C81" s="66" t="s">
        <v>1229</v>
      </c>
      <c r="D81" s="4" t="s">
        <v>317</v>
      </c>
      <c r="E81" s="19" t="s">
        <v>315</v>
      </c>
    </row>
    <row r="82" spans="1:5" x14ac:dyDescent="0.25">
      <c r="A82" s="46">
        <v>149</v>
      </c>
      <c r="B82" s="19" t="s">
        <v>303</v>
      </c>
      <c r="C82" s="66" t="s">
        <v>1230</v>
      </c>
      <c r="D82" s="5" t="s">
        <v>318</v>
      </c>
      <c r="E82" s="19" t="s">
        <v>315</v>
      </c>
    </row>
    <row r="83" spans="1:5" x14ac:dyDescent="0.25">
      <c r="A83" s="46">
        <v>150</v>
      </c>
      <c r="B83" s="19" t="s">
        <v>304</v>
      </c>
      <c r="C83" s="66" t="s">
        <v>1231</v>
      </c>
      <c r="D83" s="4" t="s">
        <v>319</v>
      </c>
      <c r="E83" s="19" t="s">
        <v>315</v>
      </c>
    </row>
    <row r="84" spans="1:5" x14ac:dyDescent="0.25">
      <c r="A84" s="46">
        <v>151</v>
      </c>
      <c r="B84" s="19" t="s">
        <v>305</v>
      </c>
      <c r="C84" s="67" t="s">
        <v>1232</v>
      </c>
      <c r="D84" s="5" t="s">
        <v>320</v>
      </c>
      <c r="E84" s="19" t="s">
        <v>315</v>
      </c>
    </row>
    <row r="85" spans="1:5" x14ac:dyDescent="0.25">
      <c r="A85" s="46">
        <v>152</v>
      </c>
      <c r="B85" s="19" t="s">
        <v>306</v>
      </c>
      <c r="C85" s="67" t="s">
        <v>1233</v>
      </c>
      <c r="D85" s="5" t="s">
        <v>321</v>
      </c>
      <c r="E85" s="19" t="s">
        <v>315</v>
      </c>
    </row>
    <row r="86" spans="1:5" x14ac:dyDescent="0.25">
      <c r="A86" s="36">
        <v>153</v>
      </c>
      <c r="B86" s="19" t="s">
        <v>307</v>
      </c>
      <c r="C86" s="66" t="s">
        <v>1234</v>
      </c>
      <c r="D86" s="18" t="s">
        <v>322</v>
      </c>
      <c r="E86" s="19" t="s">
        <v>315</v>
      </c>
    </row>
    <row r="87" spans="1:5" x14ac:dyDescent="0.25">
      <c r="A87" s="46">
        <v>154</v>
      </c>
      <c r="B87" s="19" t="s">
        <v>308</v>
      </c>
      <c r="C87" s="67" t="s">
        <v>1235</v>
      </c>
      <c r="D87" s="4" t="s">
        <v>323</v>
      </c>
      <c r="E87" s="19" t="s">
        <v>315</v>
      </c>
    </row>
    <row r="88" spans="1:5" x14ac:dyDescent="0.25">
      <c r="A88" s="46">
        <v>155</v>
      </c>
      <c r="B88" s="19" t="s">
        <v>309</v>
      </c>
      <c r="C88" s="67" t="s">
        <v>1236</v>
      </c>
      <c r="D88" s="14" t="s">
        <v>324</v>
      </c>
      <c r="E88" s="19" t="s">
        <v>315</v>
      </c>
    </row>
    <row r="89" spans="1:5" x14ac:dyDescent="0.25">
      <c r="A89" s="46">
        <v>156</v>
      </c>
      <c r="B89" s="19" t="s">
        <v>310</v>
      </c>
      <c r="C89" s="67" t="s">
        <v>1237</v>
      </c>
      <c r="D89" s="14" t="s">
        <v>325</v>
      </c>
      <c r="E89" s="19" t="s">
        <v>315</v>
      </c>
    </row>
    <row r="90" spans="1:5" x14ac:dyDescent="0.25">
      <c r="A90" s="46">
        <v>157</v>
      </c>
      <c r="B90" s="19" t="s">
        <v>311</v>
      </c>
      <c r="C90" s="66" t="s">
        <v>1238</v>
      </c>
      <c r="D90" s="12" t="s">
        <v>326</v>
      </c>
      <c r="E90" s="19" t="s">
        <v>315</v>
      </c>
    </row>
    <row r="91" spans="1:5" x14ac:dyDescent="0.25">
      <c r="A91" s="46">
        <v>158</v>
      </c>
      <c r="B91" s="19" t="s">
        <v>349</v>
      </c>
      <c r="C91" s="66" t="s">
        <v>1239</v>
      </c>
      <c r="D91" s="14" t="s">
        <v>327</v>
      </c>
      <c r="E91" s="19" t="s">
        <v>315</v>
      </c>
    </row>
    <row r="92" spans="1:5" x14ac:dyDescent="0.25">
      <c r="A92" s="46">
        <v>159</v>
      </c>
      <c r="B92" s="19" t="s">
        <v>350</v>
      </c>
      <c r="C92" s="67" t="s">
        <v>1240</v>
      </c>
      <c r="D92" s="5" t="s">
        <v>328</v>
      </c>
      <c r="E92" s="19" t="s">
        <v>315</v>
      </c>
    </row>
    <row r="93" spans="1:5" x14ac:dyDescent="0.25">
      <c r="A93" s="46">
        <v>160</v>
      </c>
      <c r="B93" s="19" t="s">
        <v>351</v>
      </c>
      <c r="C93" s="66" t="s">
        <v>1241</v>
      </c>
      <c r="D93" s="4" t="s">
        <v>329</v>
      </c>
      <c r="E93" s="19" t="s">
        <v>315</v>
      </c>
    </row>
    <row r="94" spans="1:5" x14ac:dyDescent="0.25">
      <c r="A94" s="36">
        <v>161</v>
      </c>
      <c r="B94" s="19" t="s">
        <v>352</v>
      </c>
      <c r="C94" s="67" t="s">
        <v>1242</v>
      </c>
      <c r="D94" s="5" t="s">
        <v>330</v>
      </c>
      <c r="E94" s="19" t="s">
        <v>315</v>
      </c>
    </row>
    <row r="95" spans="1:5" x14ac:dyDescent="0.25">
      <c r="A95" s="36">
        <v>162</v>
      </c>
      <c r="B95" s="19" t="s">
        <v>353</v>
      </c>
      <c r="C95" s="67" t="s">
        <v>1243</v>
      </c>
      <c r="D95" s="7" t="s">
        <v>331</v>
      </c>
      <c r="E95" s="19" t="s">
        <v>315</v>
      </c>
    </row>
    <row r="96" spans="1:5" x14ac:dyDescent="0.25">
      <c r="A96" s="36">
        <v>163</v>
      </c>
      <c r="B96" s="19" t="s">
        <v>354</v>
      </c>
      <c r="C96" s="66" t="s">
        <v>1212</v>
      </c>
      <c r="D96" s="4" t="s">
        <v>332</v>
      </c>
      <c r="E96" s="19" t="s">
        <v>315</v>
      </c>
    </row>
    <row r="97" spans="1:5" x14ac:dyDescent="0.25">
      <c r="A97" s="36">
        <v>164</v>
      </c>
      <c r="B97" s="19" t="s">
        <v>355</v>
      </c>
      <c r="C97" s="66" t="s">
        <v>1244</v>
      </c>
      <c r="D97" s="5" t="s">
        <v>333</v>
      </c>
      <c r="E97" s="19" t="s">
        <v>315</v>
      </c>
    </row>
    <row r="98" spans="1:5" x14ac:dyDescent="0.25">
      <c r="A98" s="36">
        <v>165</v>
      </c>
      <c r="B98" s="19" t="s">
        <v>356</v>
      </c>
      <c r="C98" s="66" t="s">
        <v>1245</v>
      </c>
      <c r="D98" s="14" t="s">
        <v>334</v>
      </c>
      <c r="E98" s="19" t="s">
        <v>315</v>
      </c>
    </row>
    <row r="99" spans="1:5" x14ac:dyDescent="0.25">
      <c r="A99" s="36">
        <v>166</v>
      </c>
      <c r="B99" s="19" t="s">
        <v>357</v>
      </c>
      <c r="C99" s="67" t="s">
        <v>1246</v>
      </c>
      <c r="D99" s="9" t="s">
        <v>335</v>
      </c>
      <c r="E99" s="19" t="s">
        <v>315</v>
      </c>
    </row>
    <row r="100" spans="1:5" x14ac:dyDescent="0.25">
      <c r="A100" s="36">
        <v>167</v>
      </c>
      <c r="B100" s="19" t="s">
        <v>358</v>
      </c>
      <c r="C100" s="67" t="s">
        <v>1247</v>
      </c>
      <c r="D100" s="5" t="s">
        <v>336</v>
      </c>
      <c r="E100" s="19" t="s">
        <v>315</v>
      </c>
    </row>
    <row r="101" spans="1:5" x14ac:dyDescent="0.25">
      <c r="A101" s="36">
        <v>168</v>
      </c>
      <c r="B101" s="19" t="s">
        <v>359</v>
      </c>
      <c r="C101" s="67" t="s">
        <v>1248</v>
      </c>
      <c r="D101" s="5" t="s">
        <v>337</v>
      </c>
      <c r="E101" s="19" t="s">
        <v>315</v>
      </c>
    </row>
    <row r="102" spans="1:5" x14ac:dyDescent="0.25">
      <c r="A102" s="36">
        <v>169</v>
      </c>
      <c r="B102" s="19" t="s">
        <v>360</v>
      </c>
      <c r="C102" s="67" t="s">
        <v>1249</v>
      </c>
      <c r="D102" s="5" t="s">
        <v>338</v>
      </c>
      <c r="E102" s="19" t="s">
        <v>315</v>
      </c>
    </row>
    <row r="103" spans="1:5" x14ac:dyDescent="0.25">
      <c r="A103" s="36">
        <v>170</v>
      </c>
      <c r="B103" s="19" t="s">
        <v>361</v>
      </c>
      <c r="C103" s="67" t="s">
        <v>1250</v>
      </c>
      <c r="D103" s="4" t="s">
        <v>339</v>
      </c>
      <c r="E103" s="19" t="s">
        <v>315</v>
      </c>
    </row>
    <row r="104" spans="1:5" x14ac:dyDescent="0.25">
      <c r="A104" s="36">
        <v>171</v>
      </c>
      <c r="B104" s="19" t="s">
        <v>362</v>
      </c>
      <c r="C104" s="67" t="s">
        <v>1251</v>
      </c>
      <c r="D104" s="5" t="s">
        <v>340</v>
      </c>
      <c r="E104" s="19" t="s">
        <v>315</v>
      </c>
    </row>
    <row r="105" spans="1:5" x14ac:dyDescent="0.25">
      <c r="A105" s="36">
        <v>172</v>
      </c>
      <c r="B105" s="19" t="s">
        <v>363</v>
      </c>
      <c r="C105" s="67" t="s">
        <v>1224</v>
      </c>
      <c r="D105" s="13" t="s">
        <v>341</v>
      </c>
      <c r="E105" s="19" t="s">
        <v>315</v>
      </c>
    </row>
    <row r="106" spans="1:5" x14ac:dyDescent="0.25">
      <c r="A106" s="36">
        <v>173</v>
      </c>
      <c r="B106" s="19" t="s">
        <v>364</v>
      </c>
      <c r="C106" s="67" t="s">
        <v>1252</v>
      </c>
      <c r="D106" s="5" t="s">
        <v>342</v>
      </c>
      <c r="E106" s="19" t="s">
        <v>315</v>
      </c>
    </row>
    <row r="107" spans="1:5" x14ac:dyDescent="0.25">
      <c r="A107" s="36">
        <v>174</v>
      </c>
      <c r="B107" s="19" t="s">
        <v>365</v>
      </c>
      <c r="C107" s="67" t="s">
        <v>1253</v>
      </c>
      <c r="D107" s="5" t="s">
        <v>343</v>
      </c>
      <c r="E107" s="19" t="s">
        <v>315</v>
      </c>
    </row>
    <row r="108" spans="1:5" x14ac:dyDescent="0.25">
      <c r="A108" s="36">
        <v>175</v>
      </c>
      <c r="B108" s="19" t="s">
        <v>366</v>
      </c>
      <c r="C108" s="67" t="s">
        <v>1254</v>
      </c>
      <c r="D108" s="4" t="s">
        <v>344</v>
      </c>
      <c r="E108" s="19" t="s">
        <v>315</v>
      </c>
    </row>
    <row r="109" spans="1:5" x14ac:dyDescent="0.25">
      <c r="A109" s="36">
        <v>176</v>
      </c>
      <c r="B109" s="19" t="s">
        <v>367</v>
      </c>
      <c r="C109" s="67" t="s">
        <v>1255</v>
      </c>
      <c r="D109" s="5" t="s">
        <v>345</v>
      </c>
      <c r="E109" s="19" t="s">
        <v>315</v>
      </c>
    </row>
    <row r="110" spans="1:5" x14ac:dyDescent="0.25">
      <c r="A110" s="36">
        <v>177</v>
      </c>
      <c r="B110" s="19" t="s">
        <v>368</v>
      </c>
      <c r="C110" s="67" t="s">
        <v>1256</v>
      </c>
      <c r="D110" s="7" t="s">
        <v>346</v>
      </c>
      <c r="E110" s="19" t="s">
        <v>315</v>
      </c>
    </row>
    <row r="111" spans="1:5" x14ac:dyDescent="0.25">
      <c r="A111" s="36">
        <v>178</v>
      </c>
      <c r="B111" s="19" t="s">
        <v>369</v>
      </c>
      <c r="C111" s="66" t="s">
        <v>1257</v>
      </c>
      <c r="D111" s="13" t="s">
        <v>347</v>
      </c>
      <c r="E111" s="19" t="s">
        <v>315</v>
      </c>
    </row>
    <row r="112" spans="1:5" x14ac:dyDescent="0.25">
      <c r="A112" s="36">
        <v>179</v>
      </c>
      <c r="B112" s="19" t="s">
        <v>370</v>
      </c>
      <c r="C112" s="67" t="s">
        <v>1258</v>
      </c>
      <c r="D112" s="13" t="s">
        <v>348</v>
      </c>
      <c r="E112" s="19" t="s">
        <v>315</v>
      </c>
    </row>
  </sheetData>
  <mergeCells count="8">
    <mergeCell ref="A1:E1"/>
    <mergeCell ref="A2:E2"/>
    <mergeCell ref="A3:E3"/>
    <mergeCell ref="A4:A5"/>
    <mergeCell ref="B4:B5"/>
    <mergeCell ref="D4:D5"/>
    <mergeCell ref="E4:E5"/>
    <mergeCell ref="C4:C5"/>
  </mergeCells>
  <conditionalFormatting sqref="D22">
    <cfRule type="containsText" priority="1" operator="containsText" text="Bayu Dwi Putra">
      <formula>NOT(ISERROR(SEARCH("Bayu Dwi Putra",D22)))</formula>
    </cfRule>
    <cfRule type="containsText" dxfId="16" priority="2" operator="containsText" text="Bayu Dwi Putra">
      <formula>NOT(ISERROR(SEARCH("Bayu Dwi Putra",D22)))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K21" sqref="K21"/>
    </sheetView>
  </sheetViews>
  <sheetFormatPr defaultRowHeight="15" x14ac:dyDescent="0.25"/>
  <cols>
    <col min="1" max="1" width="4.7109375" customWidth="1"/>
    <col min="2" max="2" width="17.140625" customWidth="1"/>
    <col min="3" max="3" width="12" customWidth="1"/>
    <col min="4" max="4" width="18.85546875" customWidth="1"/>
    <col min="5" max="5" width="10.71093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1075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9.5" customHeight="1" x14ac:dyDescent="0.25">
      <c r="A7" s="31">
        <v>1</v>
      </c>
      <c r="B7" s="31" t="s">
        <v>436</v>
      </c>
      <c r="C7" s="68" t="str">
        <f>TEXT(46657587,"0000000000")</f>
        <v>0046657587</v>
      </c>
      <c r="D7" s="20" t="s">
        <v>510</v>
      </c>
      <c r="E7" s="31" t="s">
        <v>481</v>
      </c>
    </row>
    <row r="8" spans="1:5" ht="15.75" x14ac:dyDescent="0.25">
      <c r="A8" s="19">
        <v>2</v>
      </c>
      <c r="B8" s="31" t="s">
        <v>437</v>
      </c>
      <c r="C8" s="68" t="str">
        <f>TEXT(50659222,"0000000000")</f>
        <v>0050659222</v>
      </c>
      <c r="D8" s="20" t="s">
        <v>511</v>
      </c>
      <c r="E8" s="31" t="s">
        <v>481</v>
      </c>
    </row>
    <row r="9" spans="1:5" ht="15.75" x14ac:dyDescent="0.25">
      <c r="A9" s="31">
        <v>3</v>
      </c>
      <c r="B9" s="31" t="s">
        <v>438</v>
      </c>
      <c r="C9" s="68" t="str">
        <f>TEXT(40659090,"0000000000")</f>
        <v>0040659090</v>
      </c>
      <c r="D9" s="20" t="s">
        <v>512</v>
      </c>
      <c r="E9" s="31" t="s">
        <v>481</v>
      </c>
    </row>
    <row r="10" spans="1:5" ht="15.75" x14ac:dyDescent="0.25">
      <c r="A10" s="19">
        <v>4</v>
      </c>
      <c r="B10" s="31" t="s">
        <v>439</v>
      </c>
      <c r="C10" s="68" t="str">
        <f>TEXT(50659790,"0000000000")</f>
        <v>0050659790</v>
      </c>
      <c r="D10" s="20" t="s">
        <v>513</v>
      </c>
      <c r="E10" s="31" t="s">
        <v>481</v>
      </c>
    </row>
    <row r="11" spans="1:5" ht="15.75" x14ac:dyDescent="0.25">
      <c r="A11" s="19">
        <v>5</v>
      </c>
      <c r="B11" s="31" t="s">
        <v>440</v>
      </c>
      <c r="C11" s="68" t="str">
        <f>TEXT(44176694,"0000000000")</f>
        <v>0044176694</v>
      </c>
      <c r="D11" s="20" t="s">
        <v>514</v>
      </c>
      <c r="E11" s="31" t="s">
        <v>481</v>
      </c>
    </row>
    <row r="12" spans="1:5" ht="19.5" customHeight="1" x14ac:dyDescent="0.25">
      <c r="A12" s="19">
        <v>6</v>
      </c>
      <c r="B12" s="31" t="s">
        <v>441</v>
      </c>
      <c r="C12" s="68" t="str">
        <f>TEXT(60019846,"0000000000")</f>
        <v>0060019846</v>
      </c>
      <c r="D12" s="20" t="s">
        <v>1494</v>
      </c>
      <c r="E12" s="31" t="s">
        <v>481</v>
      </c>
    </row>
    <row r="13" spans="1:5" ht="15.75" x14ac:dyDescent="0.25">
      <c r="A13" s="31">
        <v>7</v>
      </c>
      <c r="B13" s="31" t="s">
        <v>442</v>
      </c>
      <c r="C13" s="68" t="str">
        <f>TEXT(50656425,"0000000000")</f>
        <v>0050656425</v>
      </c>
      <c r="D13" s="20" t="s">
        <v>516</v>
      </c>
      <c r="E13" s="31" t="s">
        <v>481</v>
      </c>
    </row>
    <row r="14" spans="1:5" ht="15.75" x14ac:dyDescent="0.25">
      <c r="A14" s="19">
        <v>8</v>
      </c>
      <c r="B14" s="19" t="s">
        <v>612</v>
      </c>
      <c r="C14" s="68" t="str">
        <f>TEXT(50656429,"0000000000")</f>
        <v>0050656429</v>
      </c>
      <c r="D14" s="20" t="s">
        <v>721</v>
      </c>
      <c r="E14" s="19" t="s">
        <v>734</v>
      </c>
    </row>
    <row r="15" spans="1:5" ht="15.75" x14ac:dyDescent="0.25">
      <c r="A15" s="19">
        <v>9</v>
      </c>
      <c r="B15" s="19" t="s">
        <v>613</v>
      </c>
      <c r="C15" s="68" t="str">
        <f>TEXT(29543415,"0000000000")</f>
        <v>0029543415</v>
      </c>
      <c r="D15" s="20" t="s">
        <v>722</v>
      </c>
      <c r="E15" s="19" t="s">
        <v>734</v>
      </c>
    </row>
    <row r="16" spans="1:5" ht="15.75" x14ac:dyDescent="0.25">
      <c r="A16" s="19">
        <v>10</v>
      </c>
      <c r="B16" s="19" t="s">
        <v>614</v>
      </c>
      <c r="C16" s="68" t="str">
        <f>TEXT(51319805,"0000000000")</f>
        <v>0051319805</v>
      </c>
      <c r="D16" s="20" t="s">
        <v>723</v>
      </c>
      <c r="E16" s="19" t="s">
        <v>734</v>
      </c>
    </row>
    <row r="17" spans="1:5" ht="15.75" x14ac:dyDescent="0.25">
      <c r="A17" s="19">
        <v>11</v>
      </c>
      <c r="B17" s="19" t="s">
        <v>615</v>
      </c>
      <c r="C17" s="68" t="str">
        <f>TEXT(50718553,"0000000000")</f>
        <v>0050718553</v>
      </c>
      <c r="D17" s="20" t="s">
        <v>724</v>
      </c>
      <c r="E17" s="19" t="s">
        <v>734</v>
      </c>
    </row>
    <row r="18" spans="1:5" ht="15.75" x14ac:dyDescent="0.25">
      <c r="A18" s="19">
        <v>12</v>
      </c>
      <c r="B18" s="19" t="s">
        <v>616</v>
      </c>
      <c r="C18" s="72" t="s">
        <v>1260</v>
      </c>
      <c r="D18" s="23" t="s">
        <v>725</v>
      </c>
      <c r="E18" s="19" t="s">
        <v>734</v>
      </c>
    </row>
    <row r="19" spans="1:5" ht="15.75" x14ac:dyDescent="0.25">
      <c r="A19" s="19">
        <v>13</v>
      </c>
      <c r="B19" s="19" t="s">
        <v>617</v>
      </c>
      <c r="C19" s="72" t="s">
        <v>1261</v>
      </c>
      <c r="D19" s="23" t="s">
        <v>726</v>
      </c>
      <c r="E19" s="19" t="s">
        <v>734</v>
      </c>
    </row>
    <row r="20" spans="1:5" ht="15.75" x14ac:dyDescent="0.25">
      <c r="A20" s="31">
        <v>14</v>
      </c>
      <c r="B20" s="19" t="s">
        <v>618</v>
      </c>
      <c r="C20" s="68" t="str">
        <f>TEXT(44630614,"0000000000")</f>
        <v>0044630614</v>
      </c>
      <c r="D20" s="20" t="s">
        <v>727</v>
      </c>
      <c r="E20" s="19" t="s">
        <v>734</v>
      </c>
    </row>
    <row r="21" spans="1:5" ht="15.75" x14ac:dyDescent="0.25">
      <c r="A21" s="19">
        <v>15</v>
      </c>
      <c r="B21" s="19" t="s">
        <v>619</v>
      </c>
      <c r="C21" s="68" t="str">
        <f>TEXT(57226676,"0000000000")</f>
        <v>0057226676</v>
      </c>
      <c r="D21" s="20" t="s">
        <v>728</v>
      </c>
      <c r="E21" s="19" t="s">
        <v>734</v>
      </c>
    </row>
    <row r="22" spans="1:5" ht="15.75" x14ac:dyDescent="0.25">
      <c r="A22" s="31">
        <v>16</v>
      </c>
      <c r="B22" s="19" t="s">
        <v>620</v>
      </c>
      <c r="C22" s="68" t="str">
        <f>TEXT(50719968,"0000000000")</f>
        <v>0050719968</v>
      </c>
      <c r="D22" s="20" t="s">
        <v>729</v>
      </c>
      <c r="E22" s="19" t="s">
        <v>734</v>
      </c>
    </row>
    <row r="23" spans="1:5" ht="15.75" x14ac:dyDescent="0.25">
      <c r="A23" s="19">
        <v>17</v>
      </c>
      <c r="B23" s="19" t="s">
        <v>621</v>
      </c>
      <c r="C23" s="68" t="str">
        <f>TEXT(56864389,"0000000000")</f>
        <v>0056864389</v>
      </c>
      <c r="D23" s="20" t="s">
        <v>1588</v>
      </c>
      <c r="E23" s="19" t="s">
        <v>734</v>
      </c>
    </row>
    <row r="24" spans="1:5" ht="15.75" x14ac:dyDescent="0.25">
      <c r="A24" s="19">
        <v>18</v>
      </c>
      <c r="B24" s="19" t="s">
        <v>622</v>
      </c>
      <c r="C24" s="68" t="str">
        <f>TEXT(50699408,"0000000000")</f>
        <v>0050699408</v>
      </c>
      <c r="D24" s="20" t="s">
        <v>731</v>
      </c>
      <c r="E24" s="19" t="s">
        <v>734</v>
      </c>
    </row>
    <row r="25" spans="1:5" ht="15.75" x14ac:dyDescent="0.25">
      <c r="A25" s="19">
        <v>19</v>
      </c>
      <c r="B25" s="63" t="s">
        <v>623</v>
      </c>
      <c r="C25" s="68" t="str">
        <f>TEXT(53218318,"0000000000")</f>
        <v>0053218318</v>
      </c>
      <c r="D25" s="20" t="s">
        <v>1589</v>
      </c>
      <c r="E25" s="63" t="s">
        <v>734</v>
      </c>
    </row>
    <row r="26" spans="1:5" ht="15.75" x14ac:dyDescent="0.25">
      <c r="A26" s="19">
        <v>20</v>
      </c>
      <c r="B26" s="19" t="s">
        <v>735</v>
      </c>
      <c r="C26" s="68" t="str">
        <f>TEXT(58965300,"0000000000")</f>
        <v>0058965300</v>
      </c>
      <c r="D26" s="20" t="s">
        <v>733</v>
      </c>
      <c r="E26" s="19" t="s">
        <v>734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A26" sqref="A26"/>
    </sheetView>
  </sheetViews>
  <sheetFormatPr defaultRowHeight="15" x14ac:dyDescent="0.25"/>
  <cols>
    <col min="1" max="1" width="4.140625" customWidth="1"/>
    <col min="2" max="2" width="16.5703125" customWidth="1"/>
    <col min="3" max="3" width="12.42578125" customWidth="1"/>
    <col min="4" max="4" width="17.140625" customWidth="1"/>
    <col min="5" max="5" width="8.57031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1076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517</v>
      </c>
      <c r="C7" s="68" t="s">
        <v>1523</v>
      </c>
      <c r="D7" s="21" t="s">
        <v>624</v>
      </c>
      <c r="E7" s="19" t="s">
        <v>661</v>
      </c>
    </row>
    <row r="8" spans="1:5" ht="15.75" x14ac:dyDescent="0.25">
      <c r="A8" s="19">
        <v>2</v>
      </c>
      <c r="B8" s="19" t="s">
        <v>518</v>
      </c>
      <c r="C8" s="68" t="s">
        <v>1524</v>
      </c>
      <c r="D8" s="21" t="s">
        <v>625</v>
      </c>
      <c r="E8" s="19" t="s">
        <v>661</v>
      </c>
    </row>
    <row r="9" spans="1:5" ht="15.75" x14ac:dyDescent="0.25">
      <c r="A9" s="19">
        <v>3</v>
      </c>
      <c r="B9" s="19" t="s">
        <v>519</v>
      </c>
      <c r="C9" s="68" t="s">
        <v>1525</v>
      </c>
      <c r="D9" s="20" t="s">
        <v>626</v>
      </c>
      <c r="E9" s="19" t="s">
        <v>661</v>
      </c>
    </row>
    <row r="10" spans="1:5" ht="15.75" x14ac:dyDescent="0.25">
      <c r="A10" s="19">
        <v>4</v>
      </c>
      <c r="B10" s="19" t="s">
        <v>521</v>
      </c>
      <c r="C10" s="68" t="s">
        <v>1526</v>
      </c>
      <c r="D10" s="21" t="s">
        <v>628</v>
      </c>
      <c r="E10" s="19" t="s">
        <v>661</v>
      </c>
    </row>
    <row r="11" spans="1:5" ht="15.75" x14ac:dyDescent="0.25">
      <c r="A11" s="19">
        <v>5</v>
      </c>
      <c r="B11" s="19" t="s">
        <v>525</v>
      </c>
      <c r="C11" s="68" t="s">
        <v>1527</v>
      </c>
      <c r="D11" s="20" t="s">
        <v>632</v>
      </c>
      <c r="E11" s="19" t="s">
        <v>661</v>
      </c>
    </row>
    <row r="12" spans="1:5" ht="15.75" x14ac:dyDescent="0.25">
      <c r="A12" s="19">
        <v>6</v>
      </c>
      <c r="B12" s="19" t="s">
        <v>526</v>
      </c>
      <c r="C12" s="68" t="s">
        <v>1528</v>
      </c>
      <c r="D12" s="20" t="s">
        <v>633</v>
      </c>
      <c r="E12" s="19" t="s">
        <v>661</v>
      </c>
    </row>
    <row r="13" spans="1:5" ht="15.75" x14ac:dyDescent="0.25">
      <c r="A13" s="31">
        <v>7</v>
      </c>
      <c r="B13" s="19" t="s">
        <v>527</v>
      </c>
      <c r="C13" s="68" t="s">
        <v>1529</v>
      </c>
      <c r="D13" s="20" t="s">
        <v>1499</v>
      </c>
      <c r="E13" s="19" t="s">
        <v>661</v>
      </c>
    </row>
    <row r="14" spans="1:5" ht="15.75" x14ac:dyDescent="0.25">
      <c r="A14" s="19">
        <v>8</v>
      </c>
      <c r="B14" s="19" t="s">
        <v>528</v>
      </c>
      <c r="C14" s="68" t="s">
        <v>1530</v>
      </c>
      <c r="D14" s="20" t="s">
        <v>635</v>
      </c>
      <c r="E14" s="19" t="s">
        <v>661</v>
      </c>
    </row>
    <row r="15" spans="1:5" ht="15.75" x14ac:dyDescent="0.25">
      <c r="A15" s="31">
        <v>9</v>
      </c>
      <c r="B15" s="31" t="s">
        <v>529</v>
      </c>
      <c r="C15" s="68" t="s">
        <v>1531</v>
      </c>
      <c r="D15" s="20" t="s">
        <v>1495</v>
      </c>
      <c r="E15" s="31" t="s">
        <v>661</v>
      </c>
    </row>
    <row r="16" spans="1:5" ht="15.75" x14ac:dyDescent="0.25">
      <c r="A16" s="19">
        <v>10</v>
      </c>
      <c r="B16" s="19" t="s">
        <v>530</v>
      </c>
      <c r="C16" s="68" t="s">
        <v>1532</v>
      </c>
      <c r="D16" s="20" t="s">
        <v>637</v>
      </c>
      <c r="E16" s="19" t="s">
        <v>661</v>
      </c>
    </row>
    <row r="17" spans="1:5" ht="15.75" x14ac:dyDescent="0.25">
      <c r="A17" s="19">
        <v>11</v>
      </c>
      <c r="B17" s="19" t="s">
        <v>533</v>
      </c>
      <c r="C17" s="68" t="s">
        <v>1533</v>
      </c>
      <c r="D17" s="20" t="s">
        <v>640</v>
      </c>
      <c r="E17" s="19" t="s">
        <v>661</v>
      </c>
    </row>
    <row r="18" spans="1:5" ht="15.75" customHeight="1" x14ac:dyDescent="0.25">
      <c r="A18" s="19">
        <v>12</v>
      </c>
      <c r="B18" s="19" t="s">
        <v>534</v>
      </c>
      <c r="C18" s="68" t="s">
        <v>1534</v>
      </c>
      <c r="D18" s="20" t="s">
        <v>1496</v>
      </c>
      <c r="E18" s="63" t="s">
        <v>661</v>
      </c>
    </row>
    <row r="19" spans="1:5" ht="30" x14ac:dyDescent="0.25">
      <c r="A19" s="63">
        <v>13</v>
      </c>
      <c r="B19" s="31" t="s">
        <v>535</v>
      </c>
      <c r="C19" s="68" t="s">
        <v>1535</v>
      </c>
      <c r="D19" s="20" t="s">
        <v>642</v>
      </c>
      <c r="E19" s="31" t="s">
        <v>661</v>
      </c>
    </row>
    <row r="20" spans="1:5" ht="15.75" x14ac:dyDescent="0.25">
      <c r="A20" s="31">
        <v>14</v>
      </c>
      <c r="B20" s="19" t="s">
        <v>536</v>
      </c>
      <c r="C20" s="68" t="s">
        <v>1536</v>
      </c>
      <c r="D20" s="20" t="s">
        <v>643</v>
      </c>
      <c r="E20" s="19" t="s">
        <v>661</v>
      </c>
    </row>
    <row r="21" spans="1:5" ht="15.75" x14ac:dyDescent="0.25">
      <c r="A21" s="19">
        <v>15</v>
      </c>
      <c r="B21" s="19" t="s">
        <v>537</v>
      </c>
      <c r="C21" s="68" t="s">
        <v>1537</v>
      </c>
      <c r="D21" s="20" t="s">
        <v>644</v>
      </c>
      <c r="E21" s="19" t="s">
        <v>661</v>
      </c>
    </row>
    <row r="22" spans="1:5" ht="15.75" x14ac:dyDescent="0.25">
      <c r="A22" s="31">
        <v>16</v>
      </c>
      <c r="B22" s="19" t="s">
        <v>538</v>
      </c>
      <c r="C22" s="68" t="s">
        <v>1538</v>
      </c>
      <c r="D22" s="20" t="s">
        <v>645</v>
      </c>
      <c r="E22" s="19" t="s">
        <v>661</v>
      </c>
    </row>
    <row r="23" spans="1:5" ht="15.75" x14ac:dyDescent="0.25">
      <c r="A23" s="19">
        <v>17</v>
      </c>
      <c r="B23" s="19" t="s">
        <v>539</v>
      </c>
      <c r="C23" s="68" t="s">
        <v>1539</v>
      </c>
      <c r="D23" s="20" t="s">
        <v>1497</v>
      </c>
      <c r="E23" s="19" t="s">
        <v>661</v>
      </c>
    </row>
    <row r="24" spans="1:5" ht="15.75" x14ac:dyDescent="0.25">
      <c r="A24" s="19">
        <v>18</v>
      </c>
      <c r="B24" s="19" t="s">
        <v>540</v>
      </c>
      <c r="C24" s="68" t="s">
        <v>1540</v>
      </c>
      <c r="D24" s="20" t="s">
        <v>1498</v>
      </c>
      <c r="E24" s="19" t="s">
        <v>661</v>
      </c>
    </row>
    <row r="25" spans="1:5" ht="15.75" x14ac:dyDescent="0.25">
      <c r="A25" s="19">
        <v>19</v>
      </c>
      <c r="B25" s="19" t="s">
        <v>541</v>
      </c>
      <c r="C25" s="68" t="s">
        <v>1541</v>
      </c>
      <c r="D25" s="20" t="s">
        <v>648</v>
      </c>
      <c r="E25" s="19" t="s">
        <v>661</v>
      </c>
    </row>
    <row r="26" spans="1:5" ht="25.5" customHeight="1" x14ac:dyDescent="0.25">
      <c r="A26" s="83">
        <v>20</v>
      </c>
      <c r="B26" s="31" t="s">
        <v>543</v>
      </c>
      <c r="C26" s="68" t="s">
        <v>1542</v>
      </c>
      <c r="D26" s="20" t="s">
        <v>650</v>
      </c>
      <c r="E26" s="31" t="s">
        <v>661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conditionalFormatting sqref="D17">
    <cfRule type="containsText" priority="1" operator="containsText" text="Bayu Dwi Putra">
      <formula>NOT(ISERROR(SEARCH("Bayu Dwi Putra",D17)))</formula>
    </cfRule>
    <cfRule type="containsText" dxfId="4" priority="2" operator="containsText" text="Bayu Dwi Putra">
      <formula>NOT(ISERROR(SEARCH("Bayu Dwi Putra",D17)))</formula>
    </cfRule>
  </conditionalFormatting>
  <conditionalFormatting sqref="D13">
    <cfRule type="containsText" priority="3" operator="containsText" text="Bayu Dwi Putra">
      <formula>NOT(ISERROR(SEARCH("Bayu Dwi Putra",D13)))</formula>
    </cfRule>
    <cfRule type="containsText" dxfId="3" priority="4" operator="containsText" text="Bayu Dwi Putra">
      <formula>NOT(ISERROR(SEARCH("Bayu Dwi Putra",D13)))</formula>
    </cfRule>
  </conditionalFormatting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H16" sqref="H16"/>
    </sheetView>
  </sheetViews>
  <sheetFormatPr defaultRowHeight="15" x14ac:dyDescent="0.25"/>
  <cols>
    <col min="1" max="1" width="4.85546875" customWidth="1"/>
    <col min="2" max="2" width="17" customWidth="1"/>
    <col min="3" max="3" width="12.140625" customWidth="1"/>
    <col min="4" max="4" width="19" customWidth="1"/>
    <col min="5" max="5" width="9.28515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1077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1487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30" x14ac:dyDescent="0.25">
      <c r="A7" s="31">
        <v>1</v>
      </c>
      <c r="B7" s="31" t="s">
        <v>544</v>
      </c>
      <c r="C7" s="68" t="s">
        <v>1543</v>
      </c>
      <c r="D7" s="20" t="s">
        <v>651</v>
      </c>
      <c r="E7" s="31" t="s">
        <v>661</v>
      </c>
    </row>
    <row r="8" spans="1:5" ht="15.75" x14ac:dyDescent="0.25">
      <c r="A8" s="19">
        <v>2</v>
      </c>
      <c r="B8" s="19" t="s">
        <v>545</v>
      </c>
      <c r="C8" s="68" t="s">
        <v>1544</v>
      </c>
      <c r="D8" s="20" t="s">
        <v>652</v>
      </c>
      <c r="E8" s="19" t="s">
        <v>661</v>
      </c>
    </row>
    <row r="9" spans="1:5" ht="15.75" x14ac:dyDescent="0.25">
      <c r="A9" s="19">
        <v>3</v>
      </c>
      <c r="B9" s="19" t="s">
        <v>546</v>
      </c>
      <c r="C9" s="68" t="s">
        <v>1545</v>
      </c>
      <c r="D9" s="20" t="s">
        <v>653</v>
      </c>
      <c r="E9" s="19" t="s">
        <v>661</v>
      </c>
    </row>
    <row r="10" spans="1:5" ht="15.75" x14ac:dyDescent="0.25">
      <c r="A10" s="19">
        <v>4</v>
      </c>
      <c r="B10" s="31" t="s">
        <v>547</v>
      </c>
      <c r="C10" s="68" t="s">
        <v>1546</v>
      </c>
      <c r="D10" s="20" t="s">
        <v>1502</v>
      </c>
      <c r="E10" s="31" t="s">
        <v>661</v>
      </c>
    </row>
    <row r="11" spans="1:5" ht="15.75" x14ac:dyDescent="0.25">
      <c r="A11" s="19">
        <v>5</v>
      </c>
      <c r="B11" s="19" t="s">
        <v>548</v>
      </c>
      <c r="C11" s="68" t="s">
        <v>1547</v>
      </c>
      <c r="D11" s="20" t="s">
        <v>655</v>
      </c>
      <c r="E11" s="19" t="s">
        <v>661</v>
      </c>
    </row>
    <row r="12" spans="1:5" ht="15.75" x14ac:dyDescent="0.25">
      <c r="A12" s="19">
        <v>6</v>
      </c>
      <c r="B12" s="19" t="s">
        <v>549</v>
      </c>
      <c r="C12" s="68" t="s">
        <v>1548</v>
      </c>
      <c r="D12" s="20" t="s">
        <v>656</v>
      </c>
      <c r="E12" s="19" t="s">
        <v>661</v>
      </c>
    </row>
    <row r="13" spans="1:5" ht="15.75" x14ac:dyDescent="0.25">
      <c r="A13" s="31">
        <v>7</v>
      </c>
      <c r="B13" s="31" t="s">
        <v>550</v>
      </c>
      <c r="C13" s="68" t="s">
        <v>1549</v>
      </c>
      <c r="D13" s="20" t="s">
        <v>1501</v>
      </c>
      <c r="E13" s="31" t="s">
        <v>661</v>
      </c>
    </row>
    <row r="14" spans="1:5" ht="15.75" x14ac:dyDescent="0.25">
      <c r="A14" s="19">
        <v>8</v>
      </c>
      <c r="B14" s="19" t="s">
        <v>552</v>
      </c>
      <c r="C14" s="68" t="s">
        <v>1550</v>
      </c>
      <c r="D14" s="20" t="s">
        <v>659</v>
      </c>
      <c r="E14" s="19" t="s">
        <v>661</v>
      </c>
    </row>
    <row r="15" spans="1:5" ht="15.75" x14ac:dyDescent="0.25">
      <c r="A15" s="19">
        <v>9</v>
      </c>
      <c r="B15" s="19" t="s">
        <v>553</v>
      </c>
      <c r="C15" s="68" t="s">
        <v>1551</v>
      </c>
      <c r="D15" s="20" t="s">
        <v>662</v>
      </c>
      <c r="E15" s="19" t="s">
        <v>698</v>
      </c>
    </row>
    <row r="16" spans="1:5" ht="15.75" x14ac:dyDescent="0.25">
      <c r="A16" s="19">
        <v>10</v>
      </c>
      <c r="B16" s="19" t="s">
        <v>554</v>
      </c>
      <c r="C16" s="68" t="s">
        <v>1552</v>
      </c>
      <c r="D16" s="20" t="s">
        <v>663</v>
      </c>
      <c r="E16" s="19" t="s">
        <v>698</v>
      </c>
    </row>
    <row r="17" spans="1:5" ht="15.75" x14ac:dyDescent="0.25">
      <c r="A17" s="19">
        <v>11</v>
      </c>
      <c r="B17" s="19" t="s">
        <v>555</v>
      </c>
      <c r="C17" s="68" t="s">
        <v>1553</v>
      </c>
      <c r="D17" s="20" t="s">
        <v>664</v>
      </c>
      <c r="E17" s="19" t="s">
        <v>698</v>
      </c>
    </row>
    <row r="18" spans="1:5" ht="15.75" x14ac:dyDescent="0.25">
      <c r="A18" s="19">
        <v>12</v>
      </c>
      <c r="B18" s="19" t="s">
        <v>556</v>
      </c>
      <c r="C18" s="68" t="s">
        <v>1554</v>
      </c>
      <c r="D18" s="20" t="s">
        <v>665</v>
      </c>
      <c r="E18" s="19" t="s">
        <v>698</v>
      </c>
    </row>
    <row r="19" spans="1:5" ht="15.75" x14ac:dyDescent="0.25">
      <c r="A19" s="19">
        <v>13</v>
      </c>
      <c r="B19" s="19" t="s">
        <v>557</v>
      </c>
      <c r="C19" s="70" t="s">
        <v>1555</v>
      </c>
      <c r="D19" s="7" t="s">
        <v>1500</v>
      </c>
      <c r="E19" s="19" t="s">
        <v>698</v>
      </c>
    </row>
    <row r="20" spans="1:5" ht="15.75" x14ac:dyDescent="0.25">
      <c r="A20" s="31">
        <v>14</v>
      </c>
      <c r="B20" s="19" t="s">
        <v>558</v>
      </c>
      <c r="C20" s="68" t="s">
        <v>1556</v>
      </c>
      <c r="D20" s="20" t="s">
        <v>667</v>
      </c>
      <c r="E20" s="19" t="s">
        <v>698</v>
      </c>
    </row>
    <row r="21" spans="1:5" ht="15.75" x14ac:dyDescent="0.25">
      <c r="A21" s="19">
        <v>15</v>
      </c>
      <c r="B21" s="19" t="s">
        <v>559</v>
      </c>
      <c r="C21" s="68" t="s">
        <v>1557</v>
      </c>
      <c r="D21" s="20" t="s">
        <v>668</v>
      </c>
      <c r="E21" s="19" t="s">
        <v>698</v>
      </c>
    </row>
    <row r="22" spans="1:5" ht="15.75" x14ac:dyDescent="0.25">
      <c r="A22" s="31">
        <v>16</v>
      </c>
      <c r="B22" s="19" t="s">
        <v>560</v>
      </c>
      <c r="C22" s="68" t="s">
        <v>1558</v>
      </c>
      <c r="D22" s="20" t="s">
        <v>669</v>
      </c>
      <c r="E22" s="19" t="s">
        <v>698</v>
      </c>
    </row>
    <row r="23" spans="1:5" ht="15.75" x14ac:dyDescent="0.25">
      <c r="A23" s="19">
        <v>17</v>
      </c>
      <c r="B23" s="19" t="s">
        <v>561</v>
      </c>
      <c r="C23" s="68" t="s">
        <v>1559</v>
      </c>
      <c r="D23" s="20" t="s">
        <v>670</v>
      </c>
      <c r="E23" s="19" t="s">
        <v>698</v>
      </c>
    </row>
    <row r="24" spans="1:5" ht="15.75" x14ac:dyDescent="0.25">
      <c r="A24" s="19">
        <v>18</v>
      </c>
      <c r="B24" s="19" t="s">
        <v>562</v>
      </c>
      <c r="C24" s="68" t="s">
        <v>1560</v>
      </c>
      <c r="D24" s="20" t="s">
        <v>671</v>
      </c>
      <c r="E24" s="19" t="s">
        <v>698</v>
      </c>
    </row>
    <row r="25" spans="1:5" ht="15.75" x14ac:dyDescent="0.25">
      <c r="A25" s="19">
        <v>19</v>
      </c>
      <c r="B25" s="19" t="s">
        <v>563</v>
      </c>
      <c r="C25" s="68" t="s">
        <v>1561</v>
      </c>
      <c r="D25" s="20" t="s">
        <v>672</v>
      </c>
      <c r="E25" s="19" t="s">
        <v>698</v>
      </c>
    </row>
    <row r="26" spans="1:5" ht="15.75" x14ac:dyDescent="0.25">
      <c r="A26" s="19">
        <v>20</v>
      </c>
      <c r="B26" s="19" t="s">
        <v>564</v>
      </c>
      <c r="C26" s="68" t="s">
        <v>1562</v>
      </c>
      <c r="D26" s="20" t="s">
        <v>673</v>
      </c>
      <c r="E26" s="19" t="s">
        <v>698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7" zoomScaleNormal="100" workbookViewId="0">
      <selection activeCell="A4" sqref="A4"/>
    </sheetView>
  </sheetViews>
  <sheetFormatPr defaultRowHeight="15" x14ac:dyDescent="0.25"/>
  <cols>
    <col min="1" max="1" width="4.5703125" customWidth="1"/>
    <col min="2" max="2" width="16.140625" customWidth="1"/>
    <col min="3" max="3" width="12.140625" customWidth="1"/>
    <col min="4" max="4" width="20.140625" customWidth="1"/>
    <col min="5" max="5" width="8.7109375" customWidth="1"/>
    <col min="6" max="6" width="12.140625" customWidth="1"/>
  </cols>
  <sheetData>
    <row r="1" spans="1:6" ht="15.75" x14ac:dyDescent="0.25">
      <c r="A1" s="87" t="s">
        <v>0</v>
      </c>
      <c r="B1" s="87"/>
      <c r="C1" s="87"/>
      <c r="D1" s="87"/>
      <c r="E1" s="87"/>
    </row>
    <row r="2" spans="1:6" ht="15.75" x14ac:dyDescent="0.25">
      <c r="A2" s="87" t="s">
        <v>1</v>
      </c>
      <c r="B2" s="87"/>
      <c r="C2" s="87"/>
      <c r="D2" s="87"/>
      <c r="E2" s="87"/>
    </row>
    <row r="3" spans="1:6" ht="18.75" x14ac:dyDescent="0.25">
      <c r="A3" s="93" t="s">
        <v>1078</v>
      </c>
      <c r="B3" s="93"/>
      <c r="C3" s="93"/>
      <c r="D3" s="93"/>
      <c r="E3" s="93"/>
    </row>
    <row r="4" spans="1:6" ht="15.75" customHeight="1" x14ac:dyDescent="0.25">
      <c r="A4" s="80"/>
      <c r="B4" s="80"/>
      <c r="C4" s="80"/>
      <c r="D4" s="80"/>
      <c r="E4" s="80"/>
      <c r="F4" s="82"/>
    </row>
    <row r="5" spans="1:6" ht="15.75" customHeight="1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  <c r="F5" s="82"/>
    </row>
    <row r="6" spans="1:6" x14ac:dyDescent="0.25">
      <c r="A6" s="88"/>
      <c r="B6" s="88"/>
      <c r="C6" s="88"/>
      <c r="D6" s="88"/>
      <c r="E6" s="88"/>
    </row>
    <row r="7" spans="1:6" ht="30" x14ac:dyDescent="0.25">
      <c r="A7" s="63">
        <v>1</v>
      </c>
      <c r="B7" s="63" t="s">
        <v>565</v>
      </c>
      <c r="C7" s="71" t="s">
        <v>1259</v>
      </c>
      <c r="D7" s="13" t="s">
        <v>674</v>
      </c>
      <c r="E7" s="63" t="s">
        <v>698</v>
      </c>
    </row>
    <row r="8" spans="1:6" ht="15.75" x14ac:dyDescent="0.25">
      <c r="A8" s="19">
        <v>2</v>
      </c>
      <c r="B8" s="19" t="s">
        <v>566</v>
      </c>
      <c r="C8" s="68" t="str">
        <f>TEXT(54861335,"0000000000")</f>
        <v>0054861335</v>
      </c>
      <c r="D8" s="13" t="s">
        <v>675</v>
      </c>
      <c r="E8" s="19" t="s">
        <v>698</v>
      </c>
    </row>
    <row r="9" spans="1:6" ht="15.75" x14ac:dyDescent="0.25">
      <c r="A9" s="19">
        <v>3</v>
      </c>
      <c r="B9" s="19" t="s">
        <v>567</v>
      </c>
      <c r="C9" s="68" t="str">
        <f>TEXT(51098597,"0000000000")</f>
        <v>0051098597</v>
      </c>
      <c r="D9" s="13" t="s">
        <v>676</v>
      </c>
      <c r="E9" s="19" t="s">
        <v>698</v>
      </c>
    </row>
    <row r="10" spans="1:6" ht="15.75" x14ac:dyDescent="0.25">
      <c r="A10" s="19">
        <v>4</v>
      </c>
      <c r="B10" s="19" t="s">
        <v>568</v>
      </c>
      <c r="C10" s="68" t="str">
        <f>TEXT(52908150,"0000000000")</f>
        <v>0052908150</v>
      </c>
      <c r="D10" s="13" t="s">
        <v>677</v>
      </c>
      <c r="E10" s="19" t="s">
        <v>698</v>
      </c>
    </row>
    <row r="11" spans="1:6" ht="15.75" x14ac:dyDescent="0.25">
      <c r="A11" s="19">
        <v>5</v>
      </c>
      <c r="B11" s="19" t="s">
        <v>569</v>
      </c>
      <c r="C11" s="68" t="str">
        <f>TEXT(51475505,"0000000000")</f>
        <v>0051475505</v>
      </c>
      <c r="D11" s="13" t="s">
        <v>678</v>
      </c>
      <c r="E11" s="19" t="s">
        <v>698</v>
      </c>
    </row>
    <row r="12" spans="1:6" ht="15.75" x14ac:dyDescent="0.25">
      <c r="A12" s="19">
        <v>6</v>
      </c>
      <c r="B12" s="19" t="s">
        <v>570</v>
      </c>
      <c r="C12" s="68" t="str">
        <f>TEXT(60019024,"0000000000")</f>
        <v>0060019024</v>
      </c>
      <c r="D12" s="13" t="s">
        <v>679</v>
      </c>
      <c r="E12" s="19" t="s">
        <v>698</v>
      </c>
    </row>
    <row r="13" spans="1:6" ht="27" customHeight="1" x14ac:dyDescent="0.25">
      <c r="A13" s="63">
        <v>7</v>
      </c>
      <c r="B13" s="63" t="s">
        <v>571</v>
      </c>
      <c r="C13" s="68" t="str">
        <f>TEXT(50697837,"0000000000")</f>
        <v>0050697837</v>
      </c>
      <c r="D13" s="13" t="s">
        <v>680</v>
      </c>
      <c r="E13" s="63" t="s">
        <v>698</v>
      </c>
    </row>
    <row r="14" spans="1:6" ht="15.75" x14ac:dyDescent="0.25">
      <c r="A14" s="19">
        <v>8</v>
      </c>
      <c r="B14" s="19" t="s">
        <v>572</v>
      </c>
      <c r="C14" s="68" t="str">
        <f>TEXT(51495228,"0000000000")</f>
        <v>0051495228</v>
      </c>
      <c r="D14" s="13" t="s">
        <v>681</v>
      </c>
      <c r="E14" s="19" t="s">
        <v>698</v>
      </c>
    </row>
    <row r="15" spans="1:6" ht="15.75" x14ac:dyDescent="0.25">
      <c r="A15" s="19">
        <v>9</v>
      </c>
      <c r="B15" s="19" t="s">
        <v>573</v>
      </c>
      <c r="C15" s="68" t="str">
        <f>TEXT(50699915,"0000000000")</f>
        <v>0050699915</v>
      </c>
      <c r="D15" s="13" t="s">
        <v>682</v>
      </c>
      <c r="E15" s="19" t="s">
        <v>698</v>
      </c>
    </row>
    <row r="16" spans="1:6" ht="15.75" x14ac:dyDescent="0.25">
      <c r="A16" s="19">
        <v>10</v>
      </c>
      <c r="B16" s="19" t="s">
        <v>574</v>
      </c>
      <c r="C16" s="68" t="str">
        <f>TEXT(42297310,"0000000000")</f>
        <v>0042297310</v>
      </c>
      <c r="D16" s="13" t="s">
        <v>683</v>
      </c>
      <c r="E16" s="19" t="s">
        <v>698</v>
      </c>
    </row>
    <row r="17" spans="1:6" ht="15.75" x14ac:dyDescent="0.25">
      <c r="A17" s="19">
        <v>11</v>
      </c>
      <c r="B17" s="19" t="s">
        <v>575</v>
      </c>
      <c r="C17" s="68" t="str">
        <f>TEXT(50699870,"0000000000")</f>
        <v>0050699870</v>
      </c>
      <c r="D17" s="13" t="s">
        <v>684</v>
      </c>
      <c r="E17" s="19" t="s">
        <v>698</v>
      </c>
    </row>
    <row r="18" spans="1:6" ht="15.75" x14ac:dyDescent="0.25">
      <c r="A18" s="19">
        <v>12</v>
      </c>
      <c r="B18" s="19" t="s">
        <v>576</v>
      </c>
      <c r="C18" s="68" t="str">
        <f>TEXT(40412509,"0000000000")</f>
        <v>0040412509</v>
      </c>
      <c r="D18" s="13" t="s">
        <v>685</v>
      </c>
      <c r="E18" s="19" t="s">
        <v>698</v>
      </c>
    </row>
    <row r="19" spans="1:6" ht="15.75" x14ac:dyDescent="0.25">
      <c r="A19" s="19">
        <v>13</v>
      </c>
      <c r="B19" s="19" t="s">
        <v>577</v>
      </c>
      <c r="C19" s="68" t="str">
        <f>TEXT(50710364,"0000000000")</f>
        <v>0050710364</v>
      </c>
      <c r="D19" s="13" t="s">
        <v>686</v>
      </c>
      <c r="E19" s="19" t="s">
        <v>698</v>
      </c>
    </row>
    <row r="20" spans="1:6" ht="15.75" x14ac:dyDescent="0.25">
      <c r="A20" s="63">
        <v>14</v>
      </c>
      <c r="B20" s="19" t="s">
        <v>578</v>
      </c>
      <c r="C20" s="68" t="str">
        <f>TEXT(50632669,"0000000000")</f>
        <v>0050632669</v>
      </c>
      <c r="D20" s="13" t="s">
        <v>687</v>
      </c>
      <c r="E20" s="19" t="s">
        <v>698</v>
      </c>
    </row>
    <row r="21" spans="1:6" ht="15.75" x14ac:dyDescent="0.25">
      <c r="A21" s="19">
        <v>15</v>
      </c>
      <c r="B21" s="19" t="s">
        <v>579</v>
      </c>
      <c r="C21" s="68" t="str">
        <f>TEXT(49101120,"0000000000")</f>
        <v>0049101120</v>
      </c>
      <c r="D21" s="13" t="s">
        <v>688</v>
      </c>
      <c r="E21" s="19" t="s">
        <v>698</v>
      </c>
    </row>
    <row r="22" spans="1:6" ht="15.75" x14ac:dyDescent="0.25">
      <c r="A22" s="63">
        <v>16</v>
      </c>
      <c r="B22" s="19" t="s">
        <v>580</v>
      </c>
      <c r="C22" s="68" t="str">
        <f>TEXT(51475206,"0000000000")</f>
        <v>0051475206</v>
      </c>
      <c r="D22" s="13" t="s">
        <v>689</v>
      </c>
      <c r="E22" s="19" t="s">
        <v>698</v>
      </c>
    </row>
    <row r="23" spans="1:6" ht="15.75" x14ac:dyDescent="0.25">
      <c r="A23" s="19">
        <v>17</v>
      </c>
      <c r="B23" s="19" t="s">
        <v>581</v>
      </c>
      <c r="C23" s="68" t="str">
        <f>TEXT(53482634,"0000000000")</f>
        <v>0053482634</v>
      </c>
      <c r="D23" s="13" t="s">
        <v>690</v>
      </c>
      <c r="E23" s="19" t="s">
        <v>698</v>
      </c>
    </row>
    <row r="24" spans="1:6" ht="15.75" x14ac:dyDescent="0.25">
      <c r="A24" s="19">
        <v>18</v>
      </c>
      <c r="B24" s="19" t="s">
        <v>582</v>
      </c>
      <c r="C24" s="68" t="str">
        <f>TEXT(50875747,"0000000000")</f>
        <v>0050875747</v>
      </c>
      <c r="D24" s="13" t="s">
        <v>691</v>
      </c>
      <c r="E24" s="19" t="s">
        <v>698</v>
      </c>
    </row>
    <row r="25" spans="1:6" ht="15.75" x14ac:dyDescent="0.25">
      <c r="A25" s="19">
        <v>19</v>
      </c>
      <c r="B25" s="19" t="s">
        <v>583</v>
      </c>
      <c r="C25" s="68" t="str">
        <f>TEXT(53218332,"0000000000")</f>
        <v>0053218332</v>
      </c>
      <c r="D25" s="13" t="s">
        <v>1583</v>
      </c>
      <c r="E25" s="19" t="s">
        <v>698</v>
      </c>
    </row>
    <row r="26" spans="1:6" ht="15.75" x14ac:dyDescent="0.25">
      <c r="A26" s="19">
        <v>20</v>
      </c>
      <c r="B26" s="19" t="s">
        <v>584</v>
      </c>
      <c r="C26" s="68" t="str">
        <f>TEXT(40570780,"0000000000")</f>
        <v>0040570780</v>
      </c>
      <c r="D26" s="13" t="s">
        <v>693</v>
      </c>
      <c r="E26" s="19" t="s">
        <v>698</v>
      </c>
      <c r="F26" s="81"/>
    </row>
    <row r="27" spans="1:6" x14ac:dyDescent="0.25">
      <c r="A27" s="81"/>
      <c r="B27" s="81"/>
      <c r="C27" s="81"/>
      <c r="D27" s="81"/>
      <c r="E27" s="81"/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G12" sqref="G12"/>
    </sheetView>
  </sheetViews>
  <sheetFormatPr defaultRowHeight="15" x14ac:dyDescent="0.25"/>
  <cols>
    <col min="1" max="1" width="4.85546875" customWidth="1"/>
    <col min="2" max="2" width="16.7109375" customWidth="1"/>
    <col min="3" max="3" width="11.5703125" customWidth="1"/>
    <col min="4" max="4" width="19.28515625" customWidth="1"/>
    <col min="5" max="5" width="8.28515625" customWidth="1"/>
    <col min="6" max="6" width="16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1079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585</v>
      </c>
      <c r="C7" s="68" t="s">
        <v>1563</v>
      </c>
      <c r="D7" s="20" t="s">
        <v>694</v>
      </c>
      <c r="E7" s="19" t="s">
        <v>698</v>
      </c>
    </row>
    <row r="8" spans="1:5" ht="15.75" x14ac:dyDescent="0.25">
      <c r="A8" s="19">
        <v>2</v>
      </c>
      <c r="B8" s="19" t="s">
        <v>586</v>
      </c>
      <c r="C8" s="68" t="s">
        <v>1564</v>
      </c>
      <c r="D8" s="20" t="s">
        <v>695</v>
      </c>
      <c r="E8" s="19" t="s">
        <v>698</v>
      </c>
    </row>
    <row r="9" spans="1:5" ht="16.5" customHeight="1" x14ac:dyDescent="0.25">
      <c r="A9" s="19">
        <v>3</v>
      </c>
      <c r="B9" s="19" t="s">
        <v>587</v>
      </c>
      <c r="C9" s="70" t="s">
        <v>1565</v>
      </c>
      <c r="D9" s="7" t="s">
        <v>696</v>
      </c>
      <c r="E9" s="19" t="s">
        <v>698</v>
      </c>
    </row>
    <row r="10" spans="1:5" ht="21.75" customHeight="1" x14ac:dyDescent="0.25">
      <c r="A10" s="63">
        <v>4</v>
      </c>
      <c r="B10" s="63" t="s">
        <v>588</v>
      </c>
      <c r="C10" s="68" t="s">
        <v>1566</v>
      </c>
      <c r="D10" s="20" t="s">
        <v>697</v>
      </c>
      <c r="E10" s="63" t="s">
        <v>698</v>
      </c>
    </row>
    <row r="11" spans="1:5" ht="15.75" x14ac:dyDescent="0.25">
      <c r="A11" s="19">
        <v>5</v>
      </c>
      <c r="B11" s="19" t="s">
        <v>595</v>
      </c>
      <c r="C11" s="68" t="s">
        <v>1572</v>
      </c>
      <c r="D11" s="20" t="s">
        <v>705</v>
      </c>
      <c r="E11" s="19" t="s">
        <v>734</v>
      </c>
    </row>
    <row r="12" spans="1:5" ht="18" customHeight="1" x14ac:dyDescent="0.25">
      <c r="A12" s="19">
        <v>6</v>
      </c>
      <c r="B12" s="19" t="s">
        <v>596</v>
      </c>
      <c r="C12" s="68" t="s">
        <v>1573</v>
      </c>
      <c r="D12" s="20" t="s">
        <v>1585</v>
      </c>
      <c r="E12" s="19" t="s">
        <v>734</v>
      </c>
    </row>
    <row r="13" spans="1:5" ht="15.75" x14ac:dyDescent="0.25">
      <c r="A13" s="31">
        <v>7</v>
      </c>
      <c r="B13" s="19" t="s">
        <v>598</v>
      </c>
      <c r="C13" s="68" t="s">
        <v>1574</v>
      </c>
      <c r="D13" s="20" t="s">
        <v>708</v>
      </c>
      <c r="E13" s="19" t="s">
        <v>734</v>
      </c>
    </row>
    <row r="14" spans="1:5" ht="15.75" x14ac:dyDescent="0.25">
      <c r="A14" s="31">
        <v>8</v>
      </c>
      <c r="B14" s="19" t="s">
        <v>599</v>
      </c>
      <c r="C14" s="68" t="s">
        <v>1575</v>
      </c>
      <c r="D14" s="20" t="s">
        <v>233</v>
      </c>
      <c r="E14" s="19" t="s">
        <v>734</v>
      </c>
    </row>
    <row r="15" spans="1:5" ht="15.75" x14ac:dyDescent="0.25">
      <c r="A15" s="19">
        <v>9</v>
      </c>
      <c r="B15" s="19" t="s">
        <v>600</v>
      </c>
      <c r="C15" s="68" t="s">
        <v>1576</v>
      </c>
      <c r="D15" s="20" t="s">
        <v>709</v>
      </c>
      <c r="E15" s="19" t="s">
        <v>734</v>
      </c>
    </row>
    <row r="16" spans="1:5" ht="15.75" x14ac:dyDescent="0.25">
      <c r="A16" s="19">
        <v>10</v>
      </c>
      <c r="B16" s="19" t="s">
        <v>601</v>
      </c>
      <c r="C16" s="68" t="s">
        <v>1577</v>
      </c>
      <c r="D16" s="20" t="s">
        <v>710</v>
      </c>
      <c r="E16" s="19" t="s">
        <v>734</v>
      </c>
    </row>
    <row r="17" spans="1:5" ht="15.75" x14ac:dyDescent="0.25">
      <c r="A17" s="19">
        <v>11</v>
      </c>
      <c r="B17" s="19" t="s">
        <v>602</v>
      </c>
      <c r="C17" s="68" t="s">
        <v>1578</v>
      </c>
      <c r="D17" s="20" t="s">
        <v>711</v>
      </c>
      <c r="E17" s="19" t="s">
        <v>734</v>
      </c>
    </row>
    <row r="18" spans="1:5" ht="15.75" x14ac:dyDescent="0.25">
      <c r="A18" s="19">
        <v>12</v>
      </c>
      <c r="B18" s="19" t="s">
        <v>603</v>
      </c>
      <c r="C18" s="68" t="s">
        <v>1579</v>
      </c>
      <c r="D18" s="20" t="s">
        <v>712</v>
      </c>
      <c r="E18" s="19" t="s">
        <v>734</v>
      </c>
    </row>
    <row r="19" spans="1:5" ht="15.75" x14ac:dyDescent="0.25">
      <c r="A19" s="19">
        <v>13</v>
      </c>
      <c r="B19" s="19" t="s">
        <v>604</v>
      </c>
      <c r="C19" s="68" t="s">
        <v>1580</v>
      </c>
      <c r="D19" s="20" t="s">
        <v>1586</v>
      </c>
      <c r="E19" s="19" t="s">
        <v>734</v>
      </c>
    </row>
    <row r="20" spans="1:5" ht="15.75" x14ac:dyDescent="0.25">
      <c r="A20" s="31">
        <v>14</v>
      </c>
      <c r="B20" s="19" t="s">
        <v>605</v>
      </c>
      <c r="C20" s="68" t="s">
        <v>1581</v>
      </c>
      <c r="D20" s="20" t="s">
        <v>714</v>
      </c>
      <c r="E20" s="19" t="s">
        <v>734</v>
      </c>
    </row>
    <row r="21" spans="1:5" ht="15.75" x14ac:dyDescent="0.25">
      <c r="A21" s="19">
        <v>15</v>
      </c>
      <c r="B21" s="19" t="s">
        <v>606</v>
      </c>
      <c r="C21" s="68" t="s">
        <v>1582</v>
      </c>
      <c r="D21" s="20" t="s">
        <v>715</v>
      </c>
      <c r="E21" s="19" t="s">
        <v>734</v>
      </c>
    </row>
    <row r="22" spans="1:5" ht="15.75" x14ac:dyDescent="0.25">
      <c r="A22" s="31">
        <v>16</v>
      </c>
      <c r="B22" s="63" t="s">
        <v>607</v>
      </c>
      <c r="C22" s="68" t="str">
        <f>TEXT(44659284,"0000000000")</f>
        <v>0044659284</v>
      </c>
      <c r="D22" s="20" t="s">
        <v>1587</v>
      </c>
      <c r="E22" s="63" t="s">
        <v>734</v>
      </c>
    </row>
    <row r="23" spans="1:5" ht="15.75" x14ac:dyDescent="0.25">
      <c r="A23" s="19">
        <v>17</v>
      </c>
      <c r="B23" s="19" t="s">
        <v>608</v>
      </c>
      <c r="C23" s="68" t="str">
        <f>TEXT(60018956,"0000000000")</f>
        <v>0060018956</v>
      </c>
      <c r="D23" s="20" t="s">
        <v>717</v>
      </c>
      <c r="E23" s="19" t="s">
        <v>734</v>
      </c>
    </row>
    <row r="24" spans="1:5" ht="15.75" x14ac:dyDescent="0.25">
      <c r="A24" s="19">
        <v>18</v>
      </c>
      <c r="B24" s="19" t="s">
        <v>609</v>
      </c>
      <c r="C24" s="68" t="str">
        <f>TEXT(50697842,"0000000000")</f>
        <v>0050697842</v>
      </c>
      <c r="D24" s="20" t="s">
        <v>718</v>
      </c>
      <c r="E24" s="19" t="s">
        <v>734</v>
      </c>
    </row>
    <row r="25" spans="1:5" ht="15.75" x14ac:dyDescent="0.25">
      <c r="A25" s="19">
        <v>19</v>
      </c>
      <c r="B25" s="19" t="s">
        <v>610</v>
      </c>
      <c r="C25" s="68" t="str">
        <f>TEXT(57881824,"0000000000")</f>
        <v>0057881824</v>
      </c>
      <c r="D25" s="20" t="s">
        <v>719</v>
      </c>
      <c r="E25" s="19" t="s">
        <v>734</v>
      </c>
    </row>
    <row r="26" spans="1:5" ht="15.75" x14ac:dyDescent="0.25">
      <c r="A26" s="19">
        <v>20</v>
      </c>
      <c r="B26" s="19" t="s">
        <v>611</v>
      </c>
      <c r="C26" s="68" t="str">
        <f>TEXT(52440723,"0000000000")</f>
        <v>0052440723</v>
      </c>
      <c r="D26" s="20" t="s">
        <v>720</v>
      </c>
      <c r="E26" s="19" t="s">
        <v>734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0" zoomScaleNormal="100" workbookViewId="0">
      <selection activeCell="G20" sqref="G20"/>
    </sheetView>
  </sheetViews>
  <sheetFormatPr defaultRowHeight="15" x14ac:dyDescent="0.25"/>
  <cols>
    <col min="1" max="1" width="4.28515625" customWidth="1"/>
    <col min="2" max="2" width="16.5703125" customWidth="1"/>
    <col min="3" max="3" width="11.28515625" customWidth="1"/>
    <col min="4" max="4" width="25.85546875" customWidth="1"/>
    <col min="5" max="5" width="9.140625" customWidth="1"/>
    <col min="7" max="7" width="14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1071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802</v>
      </c>
      <c r="C7" s="73" t="s">
        <v>1327</v>
      </c>
      <c r="D7" s="25" t="s">
        <v>968</v>
      </c>
      <c r="E7" s="31" t="s">
        <v>1002</v>
      </c>
    </row>
    <row r="8" spans="1:5" ht="15.75" x14ac:dyDescent="0.25">
      <c r="A8" s="19">
        <v>2</v>
      </c>
      <c r="B8" s="19" t="s">
        <v>803</v>
      </c>
      <c r="C8" s="73" t="s">
        <v>1328</v>
      </c>
      <c r="D8" s="25" t="s">
        <v>969</v>
      </c>
      <c r="E8" s="31" t="s">
        <v>1002</v>
      </c>
    </row>
    <row r="9" spans="1:5" ht="15.75" x14ac:dyDescent="0.25">
      <c r="A9" s="19">
        <v>3</v>
      </c>
      <c r="B9" s="19" t="s">
        <v>804</v>
      </c>
      <c r="C9" s="73" t="s">
        <v>1329</v>
      </c>
      <c r="D9" s="25" t="s">
        <v>970</v>
      </c>
      <c r="E9" s="31" t="s">
        <v>1002</v>
      </c>
    </row>
    <row r="10" spans="1:5" ht="15.75" x14ac:dyDescent="0.25">
      <c r="A10" s="19">
        <v>4</v>
      </c>
      <c r="B10" s="19" t="s">
        <v>805</v>
      </c>
      <c r="C10" s="73" t="s">
        <v>1330</v>
      </c>
      <c r="D10" s="28" t="s">
        <v>971</v>
      </c>
      <c r="E10" s="31" t="s">
        <v>1002</v>
      </c>
    </row>
    <row r="11" spans="1:5" ht="15.75" x14ac:dyDescent="0.25">
      <c r="A11" s="19">
        <v>5</v>
      </c>
      <c r="B11" s="19" t="s">
        <v>806</v>
      </c>
      <c r="C11" s="73" t="s">
        <v>1331</v>
      </c>
      <c r="D11" s="25" t="s">
        <v>972</v>
      </c>
      <c r="E11" s="31" t="s">
        <v>1002</v>
      </c>
    </row>
    <row r="12" spans="1:5" ht="15.75" x14ac:dyDescent="0.25">
      <c r="A12" s="19">
        <v>6</v>
      </c>
      <c r="B12" s="19" t="s">
        <v>883</v>
      </c>
      <c r="C12" s="75" t="s">
        <v>1341</v>
      </c>
      <c r="D12" s="25" t="s">
        <v>982</v>
      </c>
      <c r="E12" s="31" t="s">
        <v>1002</v>
      </c>
    </row>
    <row r="13" spans="1:5" ht="15.75" x14ac:dyDescent="0.25">
      <c r="A13" s="31">
        <v>7</v>
      </c>
      <c r="B13" s="19" t="s">
        <v>884</v>
      </c>
      <c r="C13" s="73" t="s">
        <v>1342</v>
      </c>
      <c r="D13" s="25" t="s">
        <v>983</v>
      </c>
      <c r="E13" s="31" t="s">
        <v>1002</v>
      </c>
    </row>
    <row r="14" spans="1:5" ht="15.75" x14ac:dyDescent="0.25">
      <c r="A14" s="19">
        <v>8</v>
      </c>
      <c r="B14" s="19" t="s">
        <v>885</v>
      </c>
      <c r="C14" s="73" t="s">
        <v>1343</v>
      </c>
      <c r="D14" s="25" t="s">
        <v>984</v>
      </c>
      <c r="E14" s="31" t="s">
        <v>1002</v>
      </c>
    </row>
    <row r="15" spans="1:5" ht="15.75" x14ac:dyDescent="0.25">
      <c r="A15" s="19">
        <v>9</v>
      </c>
      <c r="B15" s="19" t="s">
        <v>886</v>
      </c>
      <c r="C15" s="73" t="s">
        <v>1344</v>
      </c>
      <c r="D15" s="25" t="s">
        <v>985</v>
      </c>
      <c r="E15" s="31" t="s">
        <v>1002</v>
      </c>
    </row>
    <row r="16" spans="1:5" ht="15.75" x14ac:dyDescent="0.25">
      <c r="A16" s="19">
        <v>10</v>
      </c>
      <c r="B16" s="19" t="s">
        <v>887</v>
      </c>
      <c r="C16" s="73" t="s">
        <v>1345</v>
      </c>
      <c r="D16" s="25" t="s">
        <v>986</v>
      </c>
      <c r="E16" s="31" t="s">
        <v>1002</v>
      </c>
    </row>
    <row r="17" spans="1:5" ht="15.75" x14ac:dyDescent="0.25">
      <c r="A17" s="19">
        <v>11</v>
      </c>
      <c r="B17" s="19" t="s">
        <v>888</v>
      </c>
      <c r="C17" s="73" t="s">
        <v>1346</v>
      </c>
      <c r="D17" s="25" t="s">
        <v>987</v>
      </c>
      <c r="E17" s="31" t="s">
        <v>1002</v>
      </c>
    </row>
    <row r="18" spans="1:5" ht="15.75" x14ac:dyDescent="0.25">
      <c r="A18" s="19">
        <v>12</v>
      </c>
      <c r="B18" s="19" t="s">
        <v>889</v>
      </c>
      <c r="C18" s="73" t="s">
        <v>1347</v>
      </c>
      <c r="D18" s="25" t="s">
        <v>988</v>
      </c>
      <c r="E18" s="31" t="s">
        <v>1002</v>
      </c>
    </row>
    <row r="19" spans="1:5" ht="15.75" x14ac:dyDescent="0.25">
      <c r="A19" s="19">
        <v>13</v>
      </c>
      <c r="B19" s="19" t="s">
        <v>890</v>
      </c>
      <c r="C19" s="73" t="s">
        <v>1348</v>
      </c>
      <c r="D19" s="25" t="s">
        <v>1590</v>
      </c>
      <c r="E19" s="31" t="s">
        <v>1002</v>
      </c>
    </row>
    <row r="20" spans="1:5" ht="15.75" x14ac:dyDescent="0.25">
      <c r="A20" s="31">
        <v>14</v>
      </c>
      <c r="B20" s="19" t="s">
        <v>891</v>
      </c>
      <c r="C20" s="73" t="s">
        <v>1349</v>
      </c>
      <c r="D20" s="25" t="s">
        <v>1591</v>
      </c>
      <c r="E20" s="31" t="s">
        <v>1002</v>
      </c>
    </row>
    <row r="21" spans="1:5" ht="15.75" x14ac:dyDescent="0.25">
      <c r="A21" s="19">
        <v>15</v>
      </c>
      <c r="B21" s="19" t="s">
        <v>892</v>
      </c>
      <c r="C21" s="73" t="s">
        <v>1350</v>
      </c>
      <c r="D21" s="25" t="s">
        <v>1592</v>
      </c>
      <c r="E21" s="31" t="s">
        <v>1002</v>
      </c>
    </row>
    <row r="22" spans="1:5" ht="15.75" x14ac:dyDescent="0.25">
      <c r="A22" s="31">
        <v>16</v>
      </c>
      <c r="B22" s="19" t="s">
        <v>893</v>
      </c>
      <c r="C22" s="73" t="s">
        <v>1351</v>
      </c>
      <c r="D22" s="4" t="s">
        <v>992</v>
      </c>
      <c r="E22" s="31" t="s">
        <v>1002</v>
      </c>
    </row>
    <row r="23" spans="1:5" ht="15.75" x14ac:dyDescent="0.25">
      <c r="A23" s="19">
        <v>17</v>
      </c>
      <c r="B23" s="19" t="s">
        <v>894</v>
      </c>
      <c r="C23" s="73" t="s">
        <v>1352</v>
      </c>
      <c r="D23" s="25" t="s">
        <v>993</v>
      </c>
      <c r="E23" s="31" t="s">
        <v>1002</v>
      </c>
    </row>
    <row r="24" spans="1:5" ht="15.75" x14ac:dyDescent="0.25">
      <c r="A24" s="19">
        <v>18</v>
      </c>
      <c r="B24" s="19" t="s">
        <v>895</v>
      </c>
      <c r="C24" s="73" t="s">
        <v>1353</v>
      </c>
      <c r="D24" s="25" t="s">
        <v>994</v>
      </c>
      <c r="E24" s="31" t="s">
        <v>1002</v>
      </c>
    </row>
    <row r="25" spans="1:5" ht="15.75" x14ac:dyDescent="0.25">
      <c r="A25" s="19">
        <v>19</v>
      </c>
      <c r="B25" s="19" t="s">
        <v>896</v>
      </c>
      <c r="C25" s="73" t="s">
        <v>1354</v>
      </c>
      <c r="D25" s="5" t="s">
        <v>1593</v>
      </c>
      <c r="E25" s="31" t="s">
        <v>1002</v>
      </c>
    </row>
    <row r="26" spans="1:5" ht="15.75" x14ac:dyDescent="0.25">
      <c r="A26" s="19">
        <v>20</v>
      </c>
      <c r="B26" s="19" t="s">
        <v>897</v>
      </c>
      <c r="C26" s="73" t="s">
        <v>1355</v>
      </c>
      <c r="D26" s="25" t="s">
        <v>1595</v>
      </c>
      <c r="E26" s="31" t="s">
        <v>1002</v>
      </c>
    </row>
    <row r="27" spans="1:5" ht="15.75" x14ac:dyDescent="0.25">
      <c r="A27" s="47">
        <v>21</v>
      </c>
      <c r="B27" s="19" t="s">
        <v>898</v>
      </c>
      <c r="C27" s="73" t="s">
        <v>1356</v>
      </c>
      <c r="D27" s="25" t="s">
        <v>1594</v>
      </c>
      <c r="E27" s="31" t="s">
        <v>1002</v>
      </c>
    </row>
    <row r="28" spans="1:5" ht="15.75" x14ac:dyDescent="0.25">
      <c r="A28" s="47">
        <v>22</v>
      </c>
      <c r="B28" s="19" t="s">
        <v>899</v>
      </c>
      <c r="C28" s="73" t="s">
        <v>1357</v>
      </c>
      <c r="D28" s="25" t="s">
        <v>998</v>
      </c>
      <c r="E28" s="31" t="s">
        <v>1002</v>
      </c>
    </row>
    <row r="29" spans="1:5" ht="15.75" x14ac:dyDescent="0.25">
      <c r="A29" s="47">
        <v>23</v>
      </c>
      <c r="B29" s="19" t="s">
        <v>900</v>
      </c>
      <c r="C29" s="73" t="s">
        <v>1358</v>
      </c>
      <c r="D29" s="25" t="s">
        <v>999</v>
      </c>
      <c r="E29" s="31" t="s">
        <v>1002</v>
      </c>
    </row>
    <row r="30" spans="1:5" ht="15.75" x14ac:dyDescent="0.25">
      <c r="A30" s="47">
        <v>24</v>
      </c>
      <c r="B30" s="19" t="s">
        <v>901</v>
      </c>
      <c r="C30" s="73" t="s">
        <v>1359</v>
      </c>
      <c r="D30" s="25" t="s">
        <v>1000</v>
      </c>
      <c r="E30" s="31" t="s">
        <v>1002</v>
      </c>
    </row>
    <row r="31" spans="1:5" ht="15.75" x14ac:dyDescent="0.25">
      <c r="A31" s="47">
        <v>25</v>
      </c>
      <c r="B31" s="19" t="s">
        <v>902</v>
      </c>
      <c r="C31" s="73" t="s">
        <v>1360</v>
      </c>
      <c r="D31" s="25" t="s">
        <v>1001</v>
      </c>
      <c r="E31" s="31" t="s">
        <v>1002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conditionalFormatting sqref="D14">
    <cfRule type="containsText" priority="1" operator="containsText" text="Bayu Dwi Putra">
      <formula>NOT(ISERROR(SEARCH("Bayu Dwi Putra",D14)))</formula>
    </cfRule>
    <cfRule type="containsText" dxfId="2" priority="2" operator="containsText" text="Bayu Dwi Putra">
      <formula>NOT(ISERROR(SEARCH("Bayu Dwi Putra",D14)))</formula>
    </cfRule>
  </conditionalFormatting>
  <printOptions horizontalCentered="1"/>
  <pageMargins left="0.7" right="0.7" top="0.75" bottom="0.75" header="0.3" footer="0.3"/>
  <pageSetup scale="130" orientation="portrait" horizontalDpi="360" verticalDpi="36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4" workbookViewId="0">
      <selection activeCell="F26" sqref="F26"/>
    </sheetView>
  </sheetViews>
  <sheetFormatPr defaultRowHeight="15" x14ac:dyDescent="0.25"/>
  <cols>
    <col min="1" max="1" width="4.42578125" customWidth="1"/>
    <col min="2" max="2" width="16.7109375" customWidth="1"/>
    <col min="3" max="3" width="11.85546875" customWidth="1"/>
    <col min="4" max="4" width="23.42578125" customWidth="1"/>
    <col min="5" max="5" width="11.28515625" customWidth="1"/>
    <col min="7" max="7" width="16.140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1072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737</v>
      </c>
      <c r="C7" s="73" t="s">
        <v>1262</v>
      </c>
      <c r="D7" s="24" t="s">
        <v>808</v>
      </c>
      <c r="E7" s="31" t="s">
        <v>841</v>
      </c>
    </row>
    <row r="8" spans="1:5" ht="15.75" x14ac:dyDescent="0.25">
      <c r="A8" s="19">
        <v>2</v>
      </c>
      <c r="B8" s="19" t="s">
        <v>738</v>
      </c>
      <c r="C8" s="73" t="s">
        <v>1263</v>
      </c>
      <c r="D8" s="25" t="s">
        <v>809</v>
      </c>
      <c r="E8" s="31" t="s">
        <v>841</v>
      </c>
    </row>
    <row r="9" spans="1:5" ht="15.75" x14ac:dyDescent="0.25">
      <c r="A9" s="19">
        <v>3</v>
      </c>
      <c r="B9" s="19" t="s">
        <v>739</v>
      </c>
      <c r="C9" s="73" t="s">
        <v>1264</v>
      </c>
      <c r="D9" s="25" t="s">
        <v>810</v>
      </c>
      <c r="E9" s="31" t="s">
        <v>841</v>
      </c>
    </row>
    <row r="10" spans="1:5" ht="15.75" x14ac:dyDescent="0.25">
      <c r="A10" s="19">
        <v>4</v>
      </c>
      <c r="B10" s="19" t="s">
        <v>740</v>
      </c>
      <c r="C10" s="73" t="s">
        <v>1265</v>
      </c>
      <c r="D10" s="25" t="s">
        <v>811</v>
      </c>
      <c r="E10" s="31" t="s">
        <v>841</v>
      </c>
    </row>
    <row r="11" spans="1:5" ht="15.75" x14ac:dyDescent="0.25">
      <c r="A11" s="19">
        <v>5</v>
      </c>
      <c r="B11" s="19" t="s">
        <v>741</v>
      </c>
      <c r="C11" s="73" t="s">
        <v>1266</v>
      </c>
      <c r="D11" s="25" t="s">
        <v>812</v>
      </c>
      <c r="E11" s="31" t="s">
        <v>841</v>
      </c>
    </row>
    <row r="12" spans="1:5" ht="15.75" x14ac:dyDescent="0.25">
      <c r="A12" s="47">
        <v>6</v>
      </c>
      <c r="B12" s="19" t="s">
        <v>742</v>
      </c>
      <c r="C12" s="73" t="s">
        <v>1267</v>
      </c>
      <c r="D12" s="25" t="s">
        <v>813</v>
      </c>
      <c r="E12" s="31" t="s">
        <v>841</v>
      </c>
    </row>
    <row r="13" spans="1:5" ht="15.75" x14ac:dyDescent="0.25">
      <c r="A13" s="47">
        <v>7</v>
      </c>
      <c r="B13" s="19" t="s">
        <v>743</v>
      </c>
      <c r="C13" s="73" t="s">
        <v>1268</v>
      </c>
      <c r="D13" s="25" t="s">
        <v>814</v>
      </c>
      <c r="E13" s="31" t="s">
        <v>841</v>
      </c>
    </row>
    <row r="14" spans="1:5" ht="15.75" x14ac:dyDescent="0.25">
      <c r="A14" s="47">
        <v>8</v>
      </c>
      <c r="B14" s="19" t="s">
        <v>744</v>
      </c>
      <c r="C14" s="73" t="s">
        <v>1269</v>
      </c>
      <c r="D14" s="25" t="s">
        <v>815</v>
      </c>
      <c r="E14" s="31" t="s">
        <v>841</v>
      </c>
    </row>
    <row r="15" spans="1:5" ht="15.75" x14ac:dyDescent="0.25">
      <c r="A15" s="47">
        <v>9</v>
      </c>
      <c r="B15" s="19" t="s">
        <v>745</v>
      </c>
      <c r="C15" s="73" t="s">
        <v>1270</v>
      </c>
      <c r="D15" s="25" t="s">
        <v>816</v>
      </c>
      <c r="E15" s="31" t="s">
        <v>841</v>
      </c>
    </row>
    <row r="16" spans="1:5" ht="15.75" x14ac:dyDescent="0.25">
      <c r="A16" s="47">
        <v>10</v>
      </c>
      <c r="B16" s="19" t="s">
        <v>753</v>
      </c>
      <c r="C16" s="73" t="s">
        <v>1278</v>
      </c>
      <c r="D16" s="25" t="s">
        <v>824</v>
      </c>
      <c r="E16" s="31" t="s">
        <v>841</v>
      </c>
    </row>
    <row r="17" spans="1:5" ht="15.75" x14ac:dyDescent="0.25">
      <c r="A17" s="47">
        <v>11</v>
      </c>
      <c r="B17" s="19" t="s">
        <v>746</v>
      </c>
      <c r="C17" s="73" t="s">
        <v>1271</v>
      </c>
      <c r="D17" s="25" t="s">
        <v>817</v>
      </c>
      <c r="E17" s="31" t="s">
        <v>841</v>
      </c>
    </row>
    <row r="18" spans="1:5" ht="15.75" x14ac:dyDescent="0.25">
      <c r="A18" s="47">
        <v>12</v>
      </c>
      <c r="B18" s="19" t="s">
        <v>747</v>
      </c>
      <c r="C18" s="73" t="s">
        <v>1272</v>
      </c>
      <c r="D18" s="25" t="s">
        <v>818</v>
      </c>
      <c r="E18" s="31" t="s">
        <v>841</v>
      </c>
    </row>
    <row r="19" spans="1:5" ht="15.75" x14ac:dyDescent="0.25">
      <c r="A19" s="47">
        <v>13</v>
      </c>
      <c r="B19" s="19" t="s">
        <v>748</v>
      </c>
      <c r="C19" s="73" t="s">
        <v>1273</v>
      </c>
      <c r="D19" s="26" t="s">
        <v>1598</v>
      </c>
      <c r="E19" s="31" t="s">
        <v>841</v>
      </c>
    </row>
    <row r="20" spans="1:5" ht="15.75" x14ac:dyDescent="0.25">
      <c r="A20" s="47">
        <v>14</v>
      </c>
      <c r="B20" s="19" t="s">
        <v>770</v>
      </c>
      <c r="C20" s="73" t="s">
        <v>1295</v>
      </c>
      <c r="D20" s="25" t="s">
        <v>842</v>
      </c>
      <c r="E20" s="31" t="s">
        <v>874</v>
      </c>
    </row>
    <row r="21" spans="1:5" ht="15.75" x14ac:dyDescent="0.25">
      <c r="A21" s="47">
        <v>15</v>
      </c>
      <c r="B21" s="19" t="s">
        <v>771</v>
      </c>
      <c r="C21" s="73" t="s">
        <v>1296</v>
      </c>
      <c r="D21" s="25" t="s">
        <v>1599</v>
      </c>
      <c r="E21" s="31" t="s">
        <v>874</v>
      </c>
    </row>
    <row r="22" spans="1:5" ht="15.75" x14ac:dyDescent="0.25">
      <c r="A22" s="47">
        <v>17</v>
      </c>
      <c r="B22" s="19" t="s">
        <v>772</v>
      </c>
      <c r="C22" s="73" t="s">
        <v>1297</v>
      </c>
      <c r="D22" s="25" t="s">
        <v>844</v>
      </c>
      <c r="E22" s="31" t="s">
        <v>874</v>
      </c>
    </row>
    <row r="23" spans="1:5" ht="15.75" x14ac:dyDescent="0.25">
      <c r="A23" s="47">
        <v>18</v>
      </c>
      <c r="B23" s="19" t="s">
        <v>790</v>
      </c>
      <c r="C23" s="73" t="s">
        <v>1315</v>
      </c>
      <c r="D23" s="25" t="s">
        <v>862</v>
      </c>
      <c r="E23" s="31" t="s">
        <v>874</v>
      </c>
    </row>
    <row r="24" spans="1:5" ht="15.75" x14ac:dyDescent="0.25">
      <c r="A24" s="47">
        <v>19</v>
      </c>
      <c r="B24" s="19" t="s">
        <v>791</v>
      </c>
      <c r="C24" s="73" t="s">
        <v>1316</v>
      </c>
      <c r="D24" s="25" t="s">
        <v>863</v>
      </c>
      <c r="E24" s="31" t="s">
        <v>874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dataValidations count="1">
    <dataValidation type="textLength" operator="equal" showInputMessage="1" showErrorMessage="1" errorTitle="Kesalahan Pengisian" error="NISN harus terdiri dari 10 digit. Tidak boleh mengandung karakter lain selain angka, baik karakter spasi ( ), karakter titik (.), karakter koma (,), karakter strip (-), dll." promptTitle="Petunjuk Pengisian" prompt="NISN harus terdiri dari 10 digit. Mohon cek NISN siswa yang bersangkutan di website Kemdikbud : nisn.data.kemdikbud.go.id. Kosongkan jika belum punya NISN. " sqref="C16 C19">
      <formula1>10</formula1>
    </dataValidation>
  </dataValidations>
  <pageMargins left="0.7" right="0.7" top="0.75" bottom="0.75" header="0.3" footer="0.3"/>
  <pageSetup scale="135" orientation="portrait" horizontalDpi="360" verticalDpi="36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16" sqref="D16"/>
    </sheetView>
  </sheetViews>
  <sheetFormatPr defaultRowHeight="15" x14ac:dyDescent="0.25"/>
  <cols>
    <col min="1" max="1" width="5" customWidth="1"/>
    <col min="2" max="2" width="16.85546875" customWidth="1"/>
    <col min="3" max="3" width="12" customWidth="1"/>
    <col min="4" max="4" width="25.7109375" customWidth="1"/>
    <col min="5" max="5" width="12.140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1073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903</v>
      </c>
      <c r="C7" s="73" t="s">
        <v>1361</v>
      </c>
      <c r="D7" s="25" t="s">
        <v>1608</v>
      </c>
      <c r="E7" s="31" t="s">
        <v>1035</v>
      </c>
    </row>
    <row r="8" spans="1:5" ht="15.75" x14ac:dyDescent="0.25">
      <c r="A8" s="19">
        <v>2</v>
      </c>
      <c r="B8" s="19" t="s">
        <v>904</v>
      </c>
      <c r="C8" s="73" t="s">
        <v>1362</v>
      </c>
      <c r="D8" s="25" t="s">
        <v>1004</v>
      </c>
      <c r="E8" s="31" t="s">
        <v>1035</v>
      </c>
    </row>
    <row r="9" spans="1:5" ht="15.75" x14ac:dyDescent="0.25">
      <c r="A9" s="19">
        <v>3</v>
      </c>
      <c r="B9" s="19" t="s">
        <v>905</v>
      </c>
      <c r="C9" s="73" t="s">
        <v>1363</v>
      </c>
      <c r="D9" s="25" t="s">
        <v>1005</v>
      </c>
      <c r="E9" s="31" t="s">
        <v>1035</v>
      </c>
    </row>
    <row r="10" spans="1:5" ht="15.75" x14ac:dyDescent="0.25">
      <c r="A10" s="19">
        <v>4</v>
      </c>
      <c r="B10" s="19" t="s">
        <v>906</v>
      </c>
      <c r="C10" s="73" t="s">
        <v>1364</v>
      </c>
      <c r="D10" s="25" t="s">
        <v>1006</v>
      </c>
      <c r="E10" s="31" t="s">
        <v>1035</v>
      </c>
    </row>
    <row r="11" spans="1:5" ht="15.75" x14ac:dyDescent="0.25">
      <c r="A11" s="19">
        <v>5</v>
      </c>
      <c r="B11" s="19" t="s">
        <v>907</v>
      </c>
      <c r="C11" s="73" t="s">
        <v>1365</v>
      </c>
      <c r="D11" s="26" t="s">
        <v>1007</v>
      </c>
      <c r="E11" s="31" t="s">
        <v>1035</v>
      </c>
    </row>
    <row r="12" spans="1:5" ht="15.75" x14ac:dyDescent="0.25">
      <c r="A12" s="47">
        <v>6</v>
      </c>
      <c r="B12" s="19" t="s">
        <v>908</v>
      </c>
      <c r="C12" s="73" t="s">
        <v>1366</v>
      </c>
      <c r="D12" s="25" t="s">
        <v>1008</v>
      </c>
      <c r="E12" s="31" t="s">
        <v>1035</v>
      </c>
    </row>
    <row r="13" spans="1:5" ht="15.75" x14ac:dyDescent="0.25">
      <c r="A13" s="47">
        <v>7</v>
      </c>
      <c r="B13" s="19" t="s">
        <v>909</v>
      </c>
      <c r="C13" s="73" t="s">
        <v>1367</v>
      </c>
      <c r="D13" s="25" t="s">
        <v>1009</v>
      </c>
      <c r="E13" s="31" t="s">
        <v>1035</v>
      </c>
    </row>
    <row r="14" spans="1:5" ht="15.75" x14ac:dyDescent="0.25">
      <c r="A14" s="47">
        <v>8</v>
      </c>
      <c r="B14" s="19" t="s">
        <v>910</v>
      </c>
      <c r="C14" s="76" t="s">
        <v>1368</v>
      </c>
      <c r="D14" s="25" t="s">
        <v>1010</v>
      </c>
      <c r="E14" s="31" t="s">
        <v>1035</v>
      </c>
    </row>
    <row r="15" spans="1:5" ht="15.75" x14ac:dyDescent="0.25">
      <c r="A15" s="47">
        <v>9</v>
      </c>
      <c r="B15" s="19" t="s">
        <v>911</v>
      </c>
      <c r="C15" s="76" t="s">
        <v>1369</v>
      </c>
      <c r="D15" s="25" t="s">
        <v>1011</v>
      </c>
      <c r="E15" s="31" t="s">
        <v>1035</v>
      </c>
    </row>
    <row r="16" spans="1:5" ht="15.75" x14ac:dyDescent="0.25">
      <c r="A16" s="47">
        <v>10</v>
      </c>
      <c r="B16" s="19" t="s">
        <v>912</v>
      </c>
      <c r="C16" s="76" t="s">
        <v>1370</v>
      </c>
      <c r="D16" s="25" t="s">
        <v>1012</v>
      </c>
      <c r="E16" s="31" t="s">
        <v>1035</v>
      </c>
    </row>
    <row r="17" spans="1:5" ht="15.75" x14ac:dyDescent="0.25">
      <c r="A17" s="47">
        <v>11</v>
      </c>
      <c r="B17" s="19" t="s">
        <v>913</v>
      </c>
      <c r="C17" s="76" t="s">
        <v>1371</v>
      </c>
      <c r="D17" s="25" t="s">
        <v>1013</v>
      </c>
      <c r="E17" s="31" t="s">
        <v>1035</v>
      </c>
    </row>
    <row r="18" spans="1:5" ht="15.75" x14ac:dyDescent="0.25">
      <c r="A18" s="47">
        <v>12</v>
      </c>
      <c r="B18" s="19" t="s">
        <v>914</v>
      </c>
      <c r="C18" s="76" t="s">
        <v>1372</v>
      </c>
      <c r="D18" s="4" t="s">
        <v>1014</v>
      </c>
      <c r="E18" s="31" t="s">
        <v>1035</v>
      </c>
    </row>
    <row r="19" spans="1:5" ht="15.75" x14ac:dyDescent="0.25">
      <c r="A19" s="47">
        <v>13</v>
      </c>
      <c r="B19" s="19" t="s">
        <v>915</v>
      </c>
      <c r="C19" s="75" t="s">
        <v>1373</v>
      </c>
      <c r="D19" s="25" t="s">
        <v>1015</v>
      </c>
      <c r="E19" s="31" t="s">
        <v>1035</v>
      </c>
    </row>
    <row r="20" spans="1:5" ht="15.75" x14ac:dyDescent="0.25">
      <c r="A20" s="47">
        <v>14</v>
      </c>
      <c r="B20" s="19" t="s">
        <v>916</v>
      </c>
      <c r="C20" s="73" t="s">
        <v>1374</v>
      </c>
      <c r="D20" s="29" t="s">
        <v>1630</v>
      </c>
      <c r="E20" s="31" t="s">
        <v>1035</v>
      </c>
    </row>
    <row r="21" spans="1:5" ht="15.75" x14ac:dyDescent="0.25">
      <c r="A21" s="47">
        <v>15</v>
      </c>
      <c r="B21" s="19" t="s">
        <v>917</v>
      </c>
      <c r="C21" s="73" t="s">
        <v>1375</v>
      </c>
      <c r="D21" s="25" t="s">
        <v>1017</v>
      </c>
      <c r="E21" s="31" t="s">
        <v>1035</v>
      </c>
    </row>
  </sheetData>
  <mergeCells count="8">
    <mergeCell ref="A1:E1"/>
    <mergeCell ref="A2:E2"/>
    <mergeCell ref="A3:E3"/>
    <mergeCell ref="A5:A6"/>
    <mergeCell ref="B5:B6"/>
    <mergeCell ref="C5:C6"/>
    <mergeCell ref="D5:D6"/>
    <mergeCell ref="E5:E6"/>
  </mergeCells>
  <dataValidations count="1">
    <dataValidation type="textLength" operator="equal" showInputMessage="1" showErrorMessage="1" errorTitle="Kesalahan Pengisian" error="NISN harus terdiri dari 10 digit. Tidak boleh mengandung karakter lain selain angka, baik karakter spasi ( ), karakter titik (.), karakter koma (,), karakter strip (-), dll." promptTitle="Petunjuk Pengisian" prompt="NISN harus terdiri dari 10 digit. Mohon cek NISN siswa yang bersangkutan di website Kemdikbud : nisn.data.kemdikbud.go.id. Kosongkan jika belum punya NISN. " sqref="C9">
      <formula1>10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5" workbookViewId="0">
      <selection activeCell="A3" sqref="A3:E3"/>
    </sheetView>
  </sheetViews>
  <sheetFormatPr defaultRowHeight="15" x14ac:dyDescent="0.25"/>
  <cols>
    <col min="1" max="1" width="4.42578125" customWidth="1"/>
    <col min="2" max="2" width="16.28515625" customWidth="1"/>
    <col min="3" max="3" width="11.5703125" customWidth="1"/>
    <col min="4" max="4" width="24.85546875" customWidth="1"/>
    <col min="5" max="5" width="10.285156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1074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749</v>
      </c>
      <c r="C7" s="73" t="s">
        <v>1274</v>
      </c>
      <c r="D7" s="25" t="s">
        <v>820</v>
      </c>
      <c r="E7" s="31" t="s">
        <v>841</v>
      </c>
    </row>
    <row r="8" spans="1:5" ht="15.75" x14ac:dyDescent="0.25">
      <c r="A8" s="19">
        <v>2</v>
      </c>
      <c r="B8" s="19" t="s">
        <v>750</v>
      </c>
      <c r="C8" s="73" t="s">
        <v>1275</v>
      </c>
      <c r="D8" s="25" t="s">
        <v>821</v>
      </c>
      <c r="E8" s="31" t="s">
        <v>841</v>
      </c>
    </row>
    <row r="9" spans="1:5" ht="15.75" x14ac:dyDescent="0.25">
      <c r="A9" s="19">
        <v>3</v>
      </c>
      <c r="B9" s="19" t="s">
        <v>751</v>
      </c>
      <c r="C9" s="73" t="s">
        <v>1276</v>
      </c>
      <c r="D9" s="25" t="s">
        <v>1596</v>
      </c>
      <c r="E9" s="31" t="s">
        <v>841</v>
      </c>
    </row>
    <row r="10" spans="1:5" ht="15.75" x14ac:dyDescent="0.25">
      <c r="A10" s="19">
        <v>4</v>
      </c>
      <c r="B10" s="19" t="s">
        <v>752</v>
      </c>
      <c r="C10" s="73" t="s">
        <v>1277</v>
      </c>
      <c r="D10" s="25" t="s">
        <v>823</v>
      </c>
      <c r="E10" s="31" t="s">
        <v>841</v>
      </c>
    </row>
    <row r="11" spans="1:5" ht="15.75" x14ac:dyDescent="0.25">
      <c r="A11" s="19">
        <v>5</v>
      </c>
      <c r="B11" s="19" t="s">
        <v>754</v>
      </c>
      <c r="C11" s="73" t="s">
        <v>1279</v>
      </c>
      <c r="D11" s="17" t="s">
        <v>825</v>
      </c>
      <c r="E11" s="31" t="s">
        <v>841</v>
      </c>
    </row>
    <row r="12" spans="1:5" ht="15.75" x14ac:dyDescent="0.25">
      <c r="A12" s="19">
        <v>6</v>
      </c>
      <c r="B12" s="19" t="s">
        <v>755</v>
      </c>
      <c r="C12" s="73" t="s">
        <v>1280</v>
      </c>
      <c r="D12" s="25" t="s">
        <v>1597</v>
      </c>
      <c r="E12" s="31" t="s">
        <v>841</v>
      </c>
    </row>
    <row r="13" spans="1:5" ht="15.75" x14ac:dyDescent="0.25">
      <c r="A13" s="31">
        <v>7</v>
      </c>
      <c r="B13" s="19" t="s">
        <v>756</v>
      </c>
      <c r="C13" s="73" t="s">
        <v>1281</v>
      </c>
      <c r="D13" s="25" t="s">
        <v>827</v>
      </c>
      <c r="E13" s="31" t="s">
        <v>841</v>
      </c>
    </row>
    <row r="14" spans="1:5" ht="15.75" x14ac:dyDescent="0.25">
      <c r="A14" s="19">
        <v>8</v>
      </c>
      <c r="B14" s="19" t="s">
        <v>757</v>
      </c>
      <c r="C14" s="74" t="s">
        <v>1282</v>
      </c>
      <c r="D14" s="4" t="s">
        <v>828</v>
      </c>
      <c r="E14" s="31" t="s">
        <v>841</v>
      </c>
    </row>
    <row r="15" spans="1:5" ht="15.75" x14ac:dyDescent="0.25">
      <c r="A15" s="19">
        <v>9</v>
      </c>
      <c r="B15" s="19" t="s">
        <v>758</v>
      </c>
      <c r="C15" s="73" t="s">
        <v>1283</v>
      </c>
      <c r="D15" s="25" t="s">
        <v>829</v>
      </c>
      <c r="E15" s="31" t="s">
        <v>841</v>
      </c>
    </row>
    <row r="16" spans="1:5" ht="15.75" x14ac:dyDescent="0.25">
      <c r="A16" s="19">
        <v>10</v>
      </c>
      <c r="B16" s="19" t="s">
        <v>759</v>
      </c>
      <c r="C16" s="73" t="s">
        <v>1284</v>
      </c>
      <c r="D16" s="25" t="s">
        <v>830</v>
      </c>
      <c r="E16" s="31" t="s">
        <v>841</v>
      </c>
    </row>
    <row r="17" spans="1:5" ht="15.75" x14ac:dyDescent="0.25">
      <c r="A17" s="19">
        <v>11</v>
      </c>
      <c r="B17" s="19" t="s">
        <v>760</v>
      </c>
      <c r="C17" s="73" t="s">
        <v>1285</v>
      </c>
      <c r="D17" s="25" t="s">
        <v>1603</v>
      </c>
      <c r="E17" s="31" t="s">
        <v>841</v>
      </c>
    </row>
    <row r="18" spans="1:5" ht="15.75" x14ac:dyDescent="0.25">
      <c r="A18" s="19">
        <v>12</v>
      </c>
      <c r="B18" s="19" t="s">
        <v>761</v>
      </c>
      <c r="C18" s="73" t="s">
        <v>1286</v>
      </c>
      <c r="D18" s="25" t="s">
        <v>832</v>
      </c>
      <c r="E18" s="31" t="s">
        <v>841</v>
      </c>
    </row>
    <row r="19" spans="1:5" ht="15.75" x14ac:dyDescent="0.25">
      <c r="A19" s="19">
        <v>13</v>
      </c>
      <c r="B19" s="19" t="s">
        <v>762</v>
      </c>
      <c r="C19" s="73" t="s">
        <v>1287</v>
      </c>
      <c r="D19" s="25" t="s">
        <v>833</v>
      </c>
      <c r="E19" s="31" t="s">
        <v>841</v>
      </c>
    </row>
    <row r="20" spans="1:5" ht="15.75" x14ac:dyDescent="0.25">
      <c r="A20" s="31">
        <v>14</v>
      </c>
      <c r="B20" s="19" t="s">
        <v>763</v>
      </c>
      <c r="C20" s="73" t="s">
        <v>1288</v>
      </c>
      <c r="D20" s="25" t="s">
        <v>834</v>
      </c>
      <c r="E20" s="31" t="s">
        <v>841</v>
      </c>
    </row>
    <row r="21" spans="1:5" ht="15.75" x14ac:dyDescent="0.25">
      <c r="A21" s="19">
        <v>15</v>
      </c>
      <c r="B21" s="19" t="s">
        <v>764</v>
      </c>
      <c r="C21" s="73" t="s">
        <v>1289</v>
      </c>
      <c r="D21" s="25" t="s">
        <v>835</v>
      </c>
      <c r="E21" s="31" t="s">
        <v>841</v>
      </c>
    </row>
    <row r="22" spans="1:5" ht="15.75" x14ac:dyDescent="0.25">
      <c r="A22" s="31">
        <v>16</v>
      </c>
      <c r="B22" s="19" t="s">
        <v>765</v>
      </c>
      <c r="C22" s="73" t="s">
        <v>1290</v>
      </c>
      <c r="D22" s="25" t="s">
        <v>836</v>
      </c>
      <c r="E22" s="31" t="s">
        <v>841</v>
      </c>
    </row>
    <row r="23" spans="1:5" ht="15.75" x14ac:dyDescent="0.25">
      <c r="A23" s="19">
        <v>17</v>
      </c>
      <c r="B23" s="19" t="s">
        <v>766</v>
      </c>
      <c r="C23" s="73" t="s">
        <v>1291</v>
      </c>
      <c r="D23" s="25" t="s">
        <v>837</v>
      </c>
      <c r="E23" s="31" t="s">
        <v>841</v>
      </c>
    </row>
    <row r="24" spans="1:5" ht="15.75" x14ac:dyDescent="0.25">
      <c r="A24" s="19">
        <v>18</v>
      </c>
      <c r="B24" s="19" t="s">
        <v>767</v>
      </c>
      <c r="C24" s="73" t="s">
        <v>1292</v>
      </c>
      <c r="D24" s="25" t="s">
        <v>1604</v>
      </c>
      <c r="E24" s="31" t="s">
        <v>841</v>
      </c>
    </row>
    <row r="25" spans="1:5" ht="15.75" x14ac:dyDescent="0.25">
      <c r="A25" s="19">
        <v>19</v>
      </c>
      <c r="B25" s="19" t="s">
        <v>768</v>
      </c>
      <c r="C25" s="73" t="s">
        <v>1293</v>
      </c>
      <c r="D25" s="25" t="s">
        <v>839</v>
      </c>
      <c r="E25" s="31" t="s">
        <v>841</v>
      </c>
    </row>
    <row r="26" spans="1:5" ht="15.75" x14ac:dyDescent="0.25">
      <c r="A26" s="19">
        <v>20</v>
      </c>
      <c r="B26" s="19" t="s">
        <v>769</v>
      </c>
      <c r="C26" s="73" t="s">
        <v>1294</v>
      </c>
      <c r="D26" s="25" t="s">
        <v>840</v>
      </c>
      <c r="E26" s="31" t="s">
        <v>841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conditionalFormatting sqref="D8">
    <cfRule type="containsText" priority="1" operator="containsText" text="Bayu Dwi Putra">
      <formula>NOT(ISERROR(SEARCH("Bayu Dwi Putra",D8)))</formula>
    </cfRule>
    <cfRule type="containsText" dxfId="1" priority="2" operator="containsText" text="Bayu Dwi Putra">
      <formula>NOT(ISERROR(SEARCH("Bayu Dwi Putra",D8)))</formula>
    </cfRule>
  </conditionalFormatting>
  <dataValidations count="1">
    <dataValidation type="textLength" operator="equal" showInputMessage="1" showErrorMessage="1" errorTitle="Kesalahan Pengisian" error="NISN harus terdiri dari 10 digit. Tidak boleh mengandung karakter lain selain angka, baik karakter spasi ( ), karakter titik (.), karakter koma (,), karakter strip (-), dll." promptTitle="Petunjuk Pengisian" prompt="NISN harus terdiri dari 10 digit. Mohon cek NISN siswa yang bersangkutan di website Kemdikbud : nisn.data.kemdikbud.go.id. Kosongkan jika belum punya NISN. " sqref="C7:C25">
      <formula1>10</formula1>
    </dataValidation>
  </dataValidations>
  <pageMargins left="0.7" right="0.7" top="0.75" bottom="0.75" header="0.3" footer="0.3"/>
  <pageSetup scale="135" orientation="portrait" horizontalDpi="360" verticalDpi="36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I25" sqref="I25"/>
    </sheetView>
  </sheetViews>
  <sheetFormatPr defaultRowHeight="15" x14ac:dyDescent="0.25"/>
  <cols>
    <col min="1" max="1" width="4" customWidth="1"/>
    <col min="2" max="2" width="16.42578125" customWidth="1"/>
    <col min="3" max="3" width="11.85546875" customWidth="1"/>
    <col min="4" max="4" width="25" customWidth="1"/>
    <col min="5" max="5" width="11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1075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773</v>
      </c>
      <c r="C7" s="73" t="s">
        <v>1298</v>
      </c>
      <c r="D7" s="25" t="s">
        <v>1600</v>
      </c>
      <c r="E7" s="31" t="s">
        <v>874</v>
      </c>
    </row>
    <row r="8" spans="1:5" ht="15.75" x14ac:dyDescent="0.25">
      <c r="A8" s="19">
        <v>2</v>
      </c>
      <c r="B8" s="19" t="s">
        <v>774</v>
      </c>
      <c r="C8" s="73" t="s">
        <v>1299</v>
      </c>
      <c r="D8" s="25" t="s">
        <v>846</v>
      </c>
      <c r="E8" s="31" t="s">
        <v>874</v>
      </c>
    </row>
    <row r="9" spans="1:5" ht="15.75" x14ac:dyDescent="0.25">
      <c r="A9" s="19">
        <v>3</v>
      </c>
      <c r="B9" s="19" t="s">
        <v>775</v>
      </c>
      <c r="C9" s="73" t="s">
        <v>1300</v>
      </c>
      <c r="D9" s="27" t="s">
        <v>1605</v>
      </c>
      <c r="E9" s="31" t="s">
        <v>874</v>
      </c>
    </row>
    <row r="10" spans="1:5" ht="15.75" x14ac:dyDescent="0.25">
      <c r="A10" s="19">
        <v>4</v>
      </c>
      <c r="B10" s="19" t="s">
        <v>776</v>
      </c>
      <c r="C10" s="73" t="s">
        <v>1301</v>
      </c>
      <c r="D10" s="25" t="s">
        <v>1602</v>
      </c>
      <c r="E10" s="31" t="s">
        <v>874</v>
      </c>
    </row>
    <row r="11" spans="1:5" ht="15.75" x14ac:dyDescent="0.25">
      <c r="A11" s="19">
        <v>5</v>
      </c>
      <c r="B11" s="19" t="s">
        <v>777</v>
      </c>
      <c r="C11" s="73" t="s">
        <v>1302</v>
      </c>
      <c r="D11" s="25" t="s">
        <v>849</v>
      </c>
      <c r="E11" s="31" t="s">
        <v>874</v>
      </c>
    </row>
    <row r="12" spans="1:5" ht="15.75" x14ac:dyDescent="0.25">
      <c r="A12" s="19">
        <v>6</v>
      </c>
      <c r="B12" s="19" t="s">
        <v>778</v>
      </c>
      <c r="C12" s="73" t="s">
        <v>1303</v>
      </c>
      <c r="D12" s="25" t="s">
        <v>1601</v>
      </c>
      <c r="E12" s="31" t="s">
        <v>874</v>
      </c>
    </row>
    <row r="13" spans="1:5" ht="15.75" x14ac:dyDescent="0.25">
      <c r="A13" s="31">
        <v>7</v>
      </c>
      <c r="B13" s="19" t="s">
        <v>779</v>
      </c>
      <c r="C13" s="73" t="s">
        <v>1304</v>
      </c>
      <c r="D13" s="4" t="s">
        <v>851</v>
      </c>
      <c r="E13" s="31" t="s">
        <v>874</v>
      </c>
    </row>
    <row r="14" spans="1:5" ht="15.75" x14ac:dyDescent="0.25">
      <c r="A14" s="19">
        <v>8</v>
      </c>
      <c r="B14" s="19" t="s">
        <v>780</v>
      </c>
      <c r="C14" s="73" t="s">
        <v>1305</v>
      </c>
      <c r="D14" s="4" t="s">
        <v>852</v>
      </c>
      <c r="E14" s="31" t="s">
        <v>874</v>
      </c>
    </row>
    <row r="15" spans="1:5" ht="15.75" x14ac:dyDescent="0.25">
      <c r="A15" s="19">
        <v>9</v>
      </c>
      <c r="B15" s="19" t="s">
        <v>781</v>
      </c>
      <c r="C15" s="73" t="s">
        <v>1306</v>
      </c>
      <c r="D15" s="25" t="s">
        <v>853</v>
      </c>
      <c r="E15" s="31" t="s">
        <v>874</v>
      </c>
    </row>
    <row r="16" spans="1:5" ht="15.75" x14ac:dyDescent="0.25">
      <c r="A16" s="19">
        <v>10</v>
      </c>
      <c r="B16" s="19" t="s">
        <v>782</v>
      </c>
      <c r="C16" s="73" t="s">
        <v>1307</v>
      </c>
      <c r="D16" s="25" t="s">
        <v>854</v>
      </c>
      <c r="E16" s="31" t="s">
        <v>874</v>
      </c>
    </row>
    <row r="17" spans="1:5" ht="15.75" x14ac:dyDescent="0.25">
      <c r="A17" s="19">
        <v>11</v>
      </c>
      <c r="B17" s="19" t="s">
        <v>783</v>
      </c>
      <c r="C17" s="73" t="s">
        <v>1308</v>
      </c>
      <c r="D17" s="25" t="s">
        <v>855</v>
      </c>
      <c r="E17" s="31" t="s">
        <v>874</v>
      </c>
    </row>
    <row r="18" spans="1:5" ht="15.75" x14ac:dyDescent="0.25">
      <c r="A18" s="19">
        <v>12</v>
      </c>
      <c r="B18" s="19" t="s">
        <v>784</v>
      </c>
      <c r="C18" s="73" t="s">
        <v>1309</v>
      </c>
      <c r="D18" s="25" t="s">
        <v>856</v>
      </c>
      <c r="E18" s="31" t="s">
        <v>874</v>
      </c>
    </row>
    <row r="19" spans="1:5" ht="15.75" x14ac:dyDescent="0.25">
      <c r="A19" s="19">
        <v>13</v>
      </c>
      <c r="B19" s="19" t="s">
        <v>785</v>
      </c>
      <c r="C19" s="74" t="s">
        <v>1310</v>
      </c>
      <c r="D19" s="4" t="s">
        <v>857</v>
      </c>
      <c r="E19" s="31" t="s">
        <v>874</v>
      </c>
    </row>
    <row r="20" spans="1:5" ht="15.75" x14ac:dyDescent="0.25">
      <c r="A20" s="31">
        <v>14</v>
      </c>
      <c r="B20" s="19" t="s">
        <v>786</v>
      </c>
      <c r="C20" s="73" t="s">
        <v>1311</v>
      </c>
      <c r="D20" s="17" t="s">
        <v>858</v>
      </c>
      <c r="E20" s="31" t="s">
        <v>874</v>
      </c>
    </row>
    <row r="21" spans="1:5" ht="15.75" x14ac:dyDescent="0.25">
      <c r="A21" s="19">
        <v>15</v>
      </c>
      <c r="B21" s="19" t="s">
        <v>787</v>
      </c>
      <c r="C21" s="73" t="s">
        <v>1312</v>
      </c>
      <c r="D21" s="4" t="s">
        <v>859</v>
      </c>
      <c r="E21" s="31" t="s">
        <v>874</v>
      </c>
    </row>
    <row r="22" spans="1:5" ht="15.75" x14ac:dyDescent="0.25">
      <c r="A22" s="31">
        <v>16</v>
      </c>
      <c r="B22" s="19" t="s">
        <v>788</v>
      </c>
      <c r="C22" s="73" t="s">
        <v>1313</v>
      </c>
      <c r="D22" s="25" t="s">
        <v>860</v>
      </c>
      <c r="E22" s="31" t="s">
        <v>874</v>
      </c>
    </row>
    <row r="23" spans="1:5" ht="15.75" x14ac:dyDescent="0.25">
      <c r="A23" s="19">
        <v>17</v>
      </c>
      <c r="B23" s="19" t="s">
        <v>789</v>
      </c>
      <c r="C23" s="73" t="s">
        <v>1314</v>
      </c>
      <c r="D23" s="25" t="s">
        <v>861</v>
      </c>
      <c r="E23" s="31" t="s">
        <v>874</v>
      </c>
    </row>
    <row r="24" spans="1:5" ht="15.75" x14ac:dyDescent="0.25">
      <c r="A24" s="19">
        <v>18</v>
      </c>
      <c r="B24" s="19" t="s">
        <v>792</v>
      </c>
      <c r="C24" s="73" t="s">
        <v>1317</v>
      </c>
      <c r="D24" s="25" t="s">
        <v>864</v>
      </c>
      <c r="E24" s="31" t="s">
        <v>874</v>
      </c>
    </row>
    <row r="25" spans="1:5" ht="15.75" x14ac:dyDescent="0.25">
      <c r="A25" s="19">
        <v>19</v>
      </c>
      <c r="B25" s="19" t="s">
        <v>793</v>
      </c>
      <c r="C25" s="73" t="s">
        <v>1318</v>
      </c>
      <c r="D25" s="25" t="s">
        <v>865</v>
      </c>
      <c r="E25" s="31" t="s">
        <v>874</v>
      </c>
    </row>
    <row r="26" spans="1:5" ht="15.75" x14ac:dyDescent="0.25">
      <c r="A26" s="19">
        <v>20</v>
      </c>
      <c r="B26" s="19" t="s">
        <v>794</v>
      </c>
      <c r="C26" s="73" t="s">
        <v>1319</v>
      </c>
      <c r="D26" s="25" t="s">
        <v>866</v>
      </c>
      <c r="E26" s="31" t="s">
        <v>874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3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A58" workbookViewId="0">
      <selection activeCell="C58" sqref="C58:C77"/>
    </sheetView>
  </sheetViews>
  <sheetFormatPr defaultRowHeight="15" x14ac:dyDescent="0.25"/>
  <cols>
    <col min="1" max="1" width="10.140625" customWidth="1"/>
    <col min="2" max="3" width="18" customWidth="1"/>
    <col min="4" max="4" width="24.85546875" customWidth="1"/>
    <col min="5" max="5" width="16.57031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5.75" x14ac:dyDescent="0.25">
      <c r="A3" s="89" t="s">
        <v>443</v>
      </c>
      <c r="B3" s="89"/>
      <c r="C3" s="89"/>
      <c r="D3" s="89"/>
      <c r="E3" s="89"/>
    </row>
    <row r="4" spans="1:5" ht="15.75" customHeight="1" x14ac:dyDescent="0.25">
      <c r="A4" s="88" t="s">
        <v>5</v>
      </c>
      <c r="B4" s="88" t="s">
        <v>4</v>
      </c>
      <c r="C4" s="90" t="s">
        <v>1080</v>
      </c>
      <c r="D4" s="88" t="s">
        <v>2</v>
      </c>
      <c r="E4" s="88" t="s">
        <v>3</v>
      </c>
    </row>
    <row r="5" spans="1:5" ht="15.75" customHeight="1" x14ac:dyDescent="0.25">
      <c r="A5" s="88"/>
      <c r="B5" s="88"/>
      <c r="C5" s="91"/>
      <c r="D5" s="88"/>
      <c r="E5" s="88"/>
    </row>
    <row r="6" spans="1:5" ht="15.75" x14ac:dyDescent="0.25">
      <c r="A6" s="32">
        <v>1</v>
      </c>
      <c r="B6" s="11" t="s">
        <v>371</v>
      </c>
      <c r="C6" s="68" t="str">
        <f>TEXT(50631036,"0000000000")</f>
        <v>0050631036</v>
      </c>
      <c r="D6" s="20" t="s">
        <v>445</v>
      </c>
      <c r="E6" s="11" t="s">
        <v>444</v>
      </c>
    </row>
    <row r="7" spans="1:5" ht="15.75" x14ac:dyDescent="0.25">
      <c r="A7" s="50">
        <v>2</v>
      </c>
      <c r="B7" s="11" t="s">
        <v>372</v>
      </c>
      <c r="C7" s="68" t="str">
        <f>TEXT(50656560,"0000000000")</f>
        <v>0050656560</v>
      </c>
      <c r="D7" s="20" t="s">
        <v>446</v>
      </c>
      <c r="E7" s="11" t="s">
        <v>444</v>
      </c>
    </row>
    <row r="8" spans="1:5" ht="15.75" x14ac:dyDescent="0.25">
      <c r="A8" s="32">
        <v>3</v>
      </c>
      <c r="B8" s="11" t="s">
        <v>373</v>
      </c>
      <c r="C8" s="69" t="str">
        <f>TEXT(41499064,"0000000000")</f>
        <v>0041499064</v>
      </c>
      <c r="D8" s="21" t="s">
        <v>447</v>
      </c>
      <c r="E8" s="11" t="s">
        <v>444</v>
      </c>
    </row>
    <row r="9" spans="1:5" ht="15.75" x14ac:dyDescent="0.25">
      <c r="A9" s="32">
        <v>4</v>
      </c>
      <c r="B9" s="11" t="s">
        <v>374</v>
      </c>
      <c r="C9" s="69" t="str">
        <f>TEXT(42977814,"0000000000")</f>
        <v>0042977814</v>
      </c>
      <c r="D9" s="21" t="s">
        <v>448</v>
      </c>
      <c r="E9" s="11" t="s">
        <v>444</v>
      </c>
    </row>
    <row r="10" spans="1:5" ht="15.75" x14ac:dyDescent="0.25">
      <c r="A10" s="32">
        <v>5</v>
      </c>
      <c r="B10" s="11" t="s">
        <v>375</v>
      </c>
      <c r="C10" s="68" t="str">
        <f>TEXT(54274632,"0000000000")</f>
        <v>0054274632</v>
      </c>
      <c r="D10" s="20" t="s">
        <v>449</v>
      </c>
      <c r="E10" s="11" t="s">
        <v>444</v>
      </c>
    </row>
    <row r="11" spans="1:5" ht="15.75" x14ac:dyDescent="0.25">
      <c r="A11" s="50">
        <v>6</v>
      </c>
      <c r="B11" s="11" t="s">
        <v>376</v>
      </c>
      <c r="C11" s="68" t="str">
        <f>TEXT(50670022,"0000000000")</f>
        <v>0050670022</v>
      </c>
      <c r="D11" s="20" t="s">
        <v>450</v>
      </c>
      <c r="E11" s="11" t="s">
        <v>444</v>
      </c>
    </row>
    <row r="12" spans="1:5" ht="15.75" x14ac:dyDescent="0.25">
      <c r="A12" s="32">
        <v>7</v>
      </c>
      <c r="B12" s="11" t="s">
        <v>377</v>
      </c>
      <c r="C12" s="69" t="str">
        <f>TEXT(55435750,"0000000000")</f>
        <v>0055435750</v>
      </c>
      <c r="D12" s="21" t="s">
        <v>451</v>
      </c>
      <c r="E12" s="11" t="s">
        <v>444</v>
      </c>
    </row>
    <row r="13" spans="1:5" ht="15.75" x14ac:dyDescent="0.25">
      <c r="A13" s="50">
        <v>8</v>
      </c>
      <c r="B13" s="11" t="s">
        <v>378</v>
      </c>
      <c r="C13" s="69" t="str">
        <f>TEXT(43075875,"0000000000")</f>
        <v>0043075875</v>
      </c>
      <c r="D13" s="21" t="s">
        <v>452</v>
      </c>
      <c r="E13" s="11" t="s">
        <v>444</v>
      </c>
    </row>
    <row r="14" spans="1:5" ht="15.75" x14ac:dyDescent="0.25">
      <c r="A14" s="32">
        <v>9</v>
      </c>
      <c r="B14" s="11" t="s">
        <v>379</v>
      </c>
      <c r="C14" s="69" t="str">
        <f>TEXT(50710369,"0000000000")</f>
        <v>0050710369</v>
      </c>
      <c r="D14" s="21" t="s">
        <v>453</v>
      </c>
      <c r="E14" s="11" t="s">
        <v>444</v>
      </c>
    </row>
    <row r="15" spans="1:5" ht="15.75" x14ac:dyDescent="0.25">
      <c r="A15" s="32">
        <v>10</v>
      </c>
      <c r="B15" s="11" t="s">
        <v>380</v>
      </c>
      <c r="C15" s="68" t="str">
        <f>TEXT(50719954,"0000000000")</f>
        <v>0050719954</v>
      </c>
      <c r="D15" s="20" t="s">
        <v>454</v>
      </c>
      <c r="E15" s="11" t="s">
        <v>444</v>
      </c>
    </row>
    <row r="16" spans="1:5" ht="15.75" x14ac:dyDescent="0.25">
      <c r="A16" s="32">
        <v>11</v>
      </c>
      <c r="B16" s="11" t="s">
        <v>381</v>
      </c>
      <c r="C16" s="68" t="str">
        <f>TEXT(51475499,"0000000000")</f>
        <v>0051475499</v>
      </c>
      <c r="D16" s="20" t="s">
        <v>455</v>
      </c>
      <c r="E16" s="11" t="s">
        <v>444</v>
      </c>
    </row>
    <row r="17" spans="1:5" ht="15.75" x14ac:dyDescent="0.25">
      <c r="A17" s="50">
        <v>12</v>
      </c>
      <c r="B17" s="11" t="s">
        <v>382</v>
      </c>
      <c r="C17" s="68" t="str">
        <f>TEXT(34702773,"0000000000")</f>
        <v>0034702773</v>
      </c>
      <c r="D17" s="20" t="s">
        <v>456</v>
      </c>
      <c r="E17" s="11" t="s">
        <v>444</v>
      </c>
    </row>
    <row r="18" spans="1:5" ht="15.75" x14ac:dyDescent="0.25">
      <c r="A18" s="32">
        <v>13</v>
      </c>
      <c r="B18" s="11" t="s">
        <v>383</v>
      </c>
      <c r="C18" s="68" t="str">
        <f>TEXT(45037008,"0000000000")</f>
        <v>0045037008</v>
      </c>
      <c r="D18" s="20" t="s">
        <v>457</v>
      </c>
      <c r="E18" s="11" t="s">
        <v>444</v>
      </c>
    </row>
    <row r="19" spans="1:5" ht="15.75" x14ac:dyDescent="0.25">
      <c r="A19" s="32">
        <v>14</v>
      </c>
      <c r="B19" s="11" t="s">
        <v>384</v>
      </c>
      <c r="C19" s="68" t="str">
        <f>TEXT(48906093,"0000000000")</f>
        <v>0048906093</v>
      </c>
      <c r="D19" s="20" t="s">
        <v>458</v>
      </c>
      <c r="E19" s="11" t="s">
        <v>444</v>
      </c>
    </row>
    <row r="20" spans="1:5" ht="15.75" x14ac:dyDescent="0.25">
      <c r="A20" s="32">
        <v>15</v>
      </c>
      <c r="B20" s="11" t="s">
        <v>385</v>
      </c>
      <c r="C20" s="68" t="str">
        <f>TEXT(59731000,"0000000000")</f>
        <v>0059731000</v>
      </c>
      <c r="D20" s="20" t="s">
        <v>459</v>
      </c>
      <c r="E20" s="11" t="s">
        <v>444</v>
      </c>
    </row>
    <row r="21" spans="1:5" ht="15.75" x14ac:dyDescent="0.25">
      <c r="A21" s="50">
        <v>16</v>
      </c>
      <c r="B21" s="11" t="s">
        <v>386</v>
      </c>
      <c r="C21" s="68" t="str">
        <f>TEXT(45305217,"0000000000")</f>
        <v>0045305217</v>
      </c>
      <c r="D21" s="20" t="s">
        <v>460</v>
      </c>
      <c r="E21" s="11" t="s">
        <v>444</v>
      </c>
    </row>
    <row r="22" spans="1:5" ht="15.75" x14ac:dyDescent="0.25">
      <c r="A22" s="32">
        <v>17</v>
      </c>
      <c r="B22" s="11" t="s">
        <v>387</v>
      </c>
      <c r="C22" s="68" t="str">
        <f>TEXT(50718566,"0000000000")</f>
        <v>0050718566</v>
      </c>
      <c r="D22" s="20" t="s">
        <v>461</v>
      </c>
      <c r="E22" s="11" t="s">
        <v>444</v>
      </c>
    </row>
    <row r="23" spans="1:5" ht="15.75" x14ac:dyDescent="0.25">
      <c r="A23" s="50">
        <v>18</v>
      </c>
      <c r="B23" s="11" t="s">
        <v>388</v>
      </c>
      <c r="C23" s="69" t="str">
        <f>TEXT(59394195,"0000000000")</f>
        <v>0059394195</v>
      </c>
      <c r="D23" s="21" t="s">
        <v>462</v>
      </c>
      <c r="E23" s="11" t="s">
        <v>444</v>
      </c>
    </row>
    <row r="24" spans="1:5" ht="15.75" x14ac:dyDescent="0.25">
      <c r="A24" s="32">
        <v>19</v>
      </c>
      <c r="B24" s="11" t="s">
        <v>389</v>
      </c>
      <c r="C24" s="68" t="str">
        <f>TEXT(65022195,"0000000000")</f>
        <v>0065022195</v>
      </c>
      <c r="D24" s="20" t="s">
        <v>463</v>
      </c>
      <c r="E24" s="11" t="s">
        <v>444</v>
      </c>
    </row>
    <row r="25" spans="1:5" ht="15.75" x14ac:dyDescent="0.25">
      <c r="A25" s="32">
        <v>20</v>
      </c>
      <c r="B25" s="11" t="s">
        <v>390</v>
      </c>
      <c r="C25" s="69" t="str">
        <f>TEXT(50718548,"0000000000")</f>
        <v>0050718548</v>
      </c>
      <c r="D25" s="21" t="s">
        <v>464</v>
      </c>
      <c r="E25" s="11" t="s">
        <v>444</v>
      </c>
    </row>
    <row r="26" spans="1:5" ht="15.75" x14ac:dyDescent="0.25">
      <c r="A26" s="50">
        <v>21</v>
      </c>
      <c r="B26" s="11" t="s">
        <v>391</v>
      </c>
      <c r="C26" s="69" t="str">
        <f>TEXT(57494060,"0000000000")</f>
        <v>0057494060</v>
      </c>
      <c r="D26" s="20" t="s">
        <v>465</v>
      </c>
      <c r="E26" s="11" t="s">
        <v>444</v>
      </c>
    </row>
    <row r="27" spans="1:5" ht="30" x14ac:dyDescent="0.25">
      <c r="A27" s="32">
        <v>22</v>
      </c>
      <c r="B27" s="11" t="s">
        <v>392</v>
      </c>
      <c r="C27" s="68" t="str">
        <f>TEXT(55234619,"0000000000")</f>
        <v>0055234619</v>
      </c>
      <c r="D27" s="20" t="s">
        <v>466</v>
      </c>
      <c r="E27" s="11" t="s">
        <v>444</v>
      </c>
    </row>
    <row r="28" spans="1:5" ht="15.75" x14ac:dyDescent="0.25">
      <c r="A28" s="32">
        <v>23</v>
      </c>
      <c r="B28" s="11" t="s">
        <v>393</v>
      </c>
      <c r="C28" s="68" t="str">
        <f>TEXT(33601594,"0000000000")</f>
        <v>0033601594</v>
      </c>
      <c r="D28" s="20" t="s">
        <v>467</v>
      </c>
      <c r="E28" s="11" t="s">
        <v>444</v>
      </c>
    </row>
    <row r="29" spans="1:5" ht="15.75" x14ac:dyDescent="0.25">
      <c r="A29" s="32">
        <v>24</v>
      </c>
      <c r="B29" s="11" t="s">
        <v>394</v>
      </c>
      <c r="C29" s="68" t="str">
        <f>TEXT(50718554,"0000000000")</f>
        <v>0050718554</v>
      </c>
      <c r="D29" s="20" t="s">
        <v>468</v>
      </c>
      <c r="E29" s="11" t="s">
        <v>444</v>
      </c>
    </row>
    <row r="30" spans="1:5" ht="15.75" x14ac:dyDescent="0.25">
      <c r="A30" s="50">
        <v>25</v>
      </c>
      <c r="B30" s="11" t="s">
        <v>395</v>
      </c>
      <c r="C30" s="68" t="str">
        <f>TEXT(60073811,"0000000000")</f>
        <v>0060073811</v>
      </c>
      <c r="D30" s="20" t="s">
        <v>469</v>
      </c>
      <c r="E30" s="11" t="s">
        <v>444</v>
      </c>
    </row>
    <row r="31" spans="1:5" ht="15.75" x14ac:dyDescent="0.25">
      <c r="A31" s="50">
        <v>26</v>
      </c>
      <c r="B31" s="11" t="s">
        <v>396</v>
      </c>
      <c r="C31" s="68" t="str">
        <f>TEXT(50656770,"0000000000")</f>
        <v>0050656770</v>
      </c>
      <c r="D31" s="20" t="s">
        <v>470</v>
      </c>
      <c r="E31" s="11" t="s">
        <v>444</v>
      </c>
    </row>
    <row r="32" spans="1:5" ht="15.75" x14ac:dyDescent="0.25">
      <c r="A32" s="50">
        <v>27</v>
      </c>
      <c r="B32" s="11" t="s">
        <v>397</v>
      </c>
      <c r="C32" s="68" t="str">
        <f>TEXT(50656434,"0000000000")</f>
        <v>0050656434</v>
      </c>
      <c r="D32" s="20" t="s">
        <v>471</v>
      </c>
      <c r="E32" s="11" t="s">
        <v>444</v>
      </c>
    </row>
    <row r="33" spans="1:5" ht="15.75" x14ac:dyDescent="0.25">
      <c r="A33" s="50">
        <v>28</v>
      </c>
      <c r="B33" s="11" t="s">
        <v>398</v>
      </c>
      <c r="C33" s="68" t="str">
        <f>TEXT(59731863,"0000000000")</f>
        <v>0059731863</v>
      </c>
      <c r="D33" s="20" t="s">
        <v>472</v>
      </c>
      <c r="E33" s="11" t="s">
        <v>444</v>
      </c>
    </row>
    <row r="34" spans="1:5" ht="15.75" x14ac:dyDescent="0.25">
      <c r="A34" s="32">
        <v>29</v>
      </c>
      <c r="B34" s="11" t="s">
        <v>399</v>
      </c>
      <c r="C34" s="68" t="str">
        <f>TEXT(50670017,"0000000000")</f>
        <v>0050670017</v>
      </c>
      <c r="D34" s="20" t="s">
        <v>473</v>
      </c>
      <c r="E34" s="11" t="s">
        <v>444</v>
      </c>
    </row>
    <row r="35" spans="1:5" ht="15.75" x14ac:dyDescent="0.25">
      <c r="A35" s="50">
        <v>30</v>
      </c>
      <c r="B35" s="11" t="s">
        <v>400</v>
      </c>
      <c r="C35" s="68" t="str">
        <f>TEXT(50670748,"0000000000")</f>
        <v>0050670748</v>
      </c>
      <c r="D35" s="20" t="s">
        <v>474</v>
      </c>
      <c r="E35" s="11" t="s">
        <v>444</v>
      </c>
    </row>
    <row r="36" spans="1:5" ht="15.75" x14ac:dyDescent="0.25">
      <c r="A36" s="32">
        <v>31</v>
      </c>
      <c r="B36" s="11" t="s">
        <v>401</v>
      </c>
      <c r="C36" s="68" t="str">
        <f>TEXT(50697840,"0000000000")</f>
        <v>0050697840</v>
      </c>
      <c r="D36" s="20" t="s">
        <v>475</v>
      </c>
      <c r="E36" s="11" t="s">
        <v>444</v>
      </c>
    </row>
    <row r="37" spans="1:5" ht="15.75" x14ac:dyDescent="0.25">
      <c r="A37" s="32">
        <v>32</v>
      </c>
      <c r="B37" s="11" t="s">
        <v>402</v>
      </c>
      <c r="C37" s="68" t="str">
        <f>TEXT(46790228,"0000000000")</f>
        <v>0046790228</v>
      </c>
      <c r="D37" s="20" t="s">
        <v>476</v>
      </c>
      <c r="E37" s="11" t="s">
        <v>444</v>
      </c>
    </row>
    <row r="38" spans="1:5" ht="15.75" x14ac:dyDescent="0.25">
      <c r="A38" s="32">
        <v>33</v>
      </c>
      <c r="B38" s="11" t="s">
        <v>403</v>
      </c>
      <c r="C38" s="68" t="str">
        <f>TEXT(50718540,"0000000000")</f>
        <v>0050718540</v>
      </c>
      <c r="D38" s="20" t="s">
        <v>477</v>
      </c>
      <c r="E38" s="11" t="s">
        <v>444</v>
      </c>
    </row>
    <row r="39" spans="1:5" ht="15.75" x14ac:dyDescent="0.25">
      <c r="A39" s="32">
        <v>34</v>
      </c>
      <c r="B39" s="11" t="s">
        <v>404</v>
      </c>
      <c r="C39" s="68" t="str">
        <f>TEXT(35227527,"0000000000")</f>
        <v>0035227527</v>
      </c>
      <c r="D39" s="20" t="s">
        <v>478</v>
      </c>
      <c r="E39" s="11" t="s">
        <v>444</v>
      </c>
    </row>
    <row r="40" spans="1:5" ht="15.75" x14ac:dyDescent="0.25">
      <c r="A40" s="32">
        <v>35</v>
      </c>
      <c r="B40" s="11" t="s">
        <v>405</v>
      </c>
      <c r="C40" s="68" t="str">
        <f>TEXT(50678711,"0000000000")</f>
        <v>0050678711</v>
      </c>
      <c r="D40" s="20" t="s">
        <v>479</v>
      </c>
      <c r="E40" s="11" t="s">
        <v>444</v>
      </c>
    </row>
    <row r="41" spans="1:5" ht="15.75" x14ac:dyDescent="0.25">
      <c r="A41" s="32">
        <v>36</v>
      </c>
      <c r="B41" s="11" t="s">
        <v>406</v>
      </c>
      <c r="C41" s="68" t="str">
        <f>TEXT(58260369,"0000000000")</f>
        <v>0058260369</v>
      </c>
      <c r="D41" s="20" t="s">
        <v>480</v>
      </c>
      <c r="E41" s="11" t="s">
        <v>444</v>
      </c>
    </row>
    <row r="42" spans="1:5" ht="15.75" x14ac:dyDescent="0.25">
      <c r="A42" s="49">
        <v>37</v>
      </c>
      <c r="B42" s="11" t="s">
        <v>407</v>
      </c>
      <c r="C42" s="68" t="str">
        <f>TEXT(39951674,"0000000000")</f>
        <v>0039951674</v>
      </c>
      <c r="D42" s="21" t="s">
        <v>482</v>
      </c>
      <c r="E42" s="11" t="s">
        <v>481</v>
      </c>
    </row>
    <row r="43" spans="1:5" ht="15.75" x14ac:dyDescent="0.25">
      <c r="A43" s="32">
        <v>38</v>
      </c>
      <c r="B43" s="11" t="s">
        <v>408</v>
      </c>
      <c r="C43" s="68" t="str">
        <f>TEXT(50710351,"0000000000")</f>
        <v>0050710351</v>
      </c>
      <c r="D43" s="21" t="s">
        <v>483</v>
      </c>
      <c r="E43" s="11" t="s">
        <v>481</v>
      </c>
    </row>
    <row r="44" spans="1:5" ht="15.75" x14ac:dyDescent="0.25">
      <c r="A44" s="49">
        <v>39</v>
      </c>
      <c r="B44" s="11" t="s">
        <v>409</v>
      </c>
      <c r="C44" s="68" t="str">
        <f>TEXT(56908269,"0000000000")</f>
        <v>0056908269</v>
      </c>
      <c r="D44" s="21" t="s">
        <v>484</v>
      </c>
      <c r="E44" s="11" t="s">
        <v>481</v>
      </c>
    </row>
    <row r="45" spans="1:5" ht="15.75" x14ac:dyDescent="0.25">
      <c r="A45" s="49">
        <v>40</v>
      </c>
      <c r="B45" s="11" t="s">
        <v>410</v>
      </c>
      <c r="C45" s="68" t="str">
        <f>TEXT(50699889,"0000000000")</f>
        <v>0050699889</v>
      </c>
      <c r="D45" s="20" t="s">
        <v>485</v>
      </c>
      <c r="E45" s="11" t="s">
        <v>481</v>
      </c>
    </row>
    <row r="46" spans="1:5" ht="15.75" x14ac:dyDescent="0.25">
      <c r="A46" s="49">
        <v>41</v>
      </c>
      <c r="B46" s="11" t="s">
        <v>411</v>
      </c>
      <c r="C46" s="68" t="str">
        <f>TEXT(60018955,"0000000000")</f>
        <v>0060018955</v>
      </c>
      <c r="D46" s="20" t="s">
        <v>486</v>
      </c>
      <c r="E46" s="11" t="s">
        <v>481</v>
      </c>
    </row>
    <row r="47" spans="1:5" ht="15.75" x14ac:dyDescent="0.25">
      <c r="A47" s="49">
        <v>42</v>
      </c>
      <c r="B47" s="11" t="s">
        <v>412</v>
      </c>
      <c r="C47" s="68" t="str">
        <f>TEXT(50710347,"0000000000")</f>
        <v>0050710347</v>
      </c>
      <c r="D47" s="21" t="s">
        <v>487</v>
      </c>
      <c r="E47" s="11" t="s">
        <v>481</v>
      </c>
    </row>
    <row r="48" spans="1:5" ht="15.75" x14ac:dyDescent="0.25">
      <c r="A48" s="49">
        <v>43</v>
      </c>
      <c r="B48" s="11" t="s">
        <v>413</v>
      </c>
      <c r="C48" s="68" t="str">
        <f>TEXT(50670013,"0000000000")</f>
        <v>0050670013</v>
      </c>
      <c r="D48" s="20" t="s">
        <v>488</v>
      </c>
      <c r="E48" s="11" t="s">
        <v>481</v>
      </c>
    </row>
    <row r="49" spans="1:5" ht="15.75" x14ac:dyDescent="0.25">
      <c r="A49" s="50">
        <v>44</v>
      </c>
      <c r="B49" s="11" t="s">
        <v>414</v>
      </c>
      <c r="C49" s="68" t="str">
        <f>TEXT(50631038,"0000000000")</f>
        <v>0050631038</v>
      </c>
      <c r="D49" s="20" t="s">
        <v>489</v>
      </c>
      <c r="E49" s="11" t="s">
        <v>481</v>
      </c>
    </row>
    <row r="50" spans="1:5" ht="15.75" x14ac:dyDescent="0.25">
      <c r="A50" s="50">
        <v>45</v>
      </c>
      <c r="B50" s="11" t="s">
        <v>415</v>
      </c>
      <c r="C50" s="68" t="str">
        <f>TEXT(54112144,"0000000000")</f>
        <v>0054112144</v>
      </c>
      <c r="D50" s="20" t="s">
        <v>490</v>
      </c>
      <c r="E50" s="11" t="s">
        <v>481</v>
      </c>
    </row>
    <row r="51" spans="1:5" ht="15.75" x14ac:dyDescent="0.25">
      <c r="A51" s="50">
        <v>46</v>
      </c>
      <c r="B51" s="11" t="s">
        <v>416</v>
      </c>
      <c r="C51" s="68" t="str">
        <f>TEXT(57676465,"0000000000")</f>
        <v>0057676465</v>
      </c>
      <c r="D51" s="21" t="s">
        <v>233</v>
      </c>
      <c r="E51" s="11" t="s">
        <v>481</v>
      </c>
    </row>
    <row r="52" spans="1:5" ht="15.75" x14ac:dyDescent="0.25">
      <c r="A52" s="49">
        <v>47</v>
      </c>
      <c r="B52" s="11" t="s">
        <v>417</v>
      </c>
      <c r="C52" s="68" t="str">
        <f>TEXT(52859724,"0000000000")</f>
        <v>0052859724</v>
      </c>
      <c r="D52" s="20" t="s">
        <v>491</v>
      </c>
      <c r="E52" s="11" t="s">
        <v>481</v>
      </c>
    </row>
    <row r="53" spans="1:5" ht="15.75" x14ac:dyDescent="0.25">
      <c r="A53" s="50">
        <v>48</v>
      </c>
      <c r="B53" s="11" t="s">
        <v>418</v>
      </c>
      <c r="C53" s="68" t="str">
        <f>TEXT(50678700,"0000000000")</f>
        <v>0050678700</v>
      </c>
      <c r="D53" s="21" t="s">
        <v>492</v>
      </c>
      <c r="E53" s="11" t="s">
        <v>481</v>
      </c>
    </row>
    <row r="54" spans="1:5" ht="15.75" x14ac:dyDescent="0.25">
      <c r="A54" s="50">
        <v>49</v>
      </c>
      <c r="B54" s="11" t="s">
        <v>419</v>
      </c>
      <c r="C54" s="68" t="str">
        <f>TEXT(44658506,"0000000000")</f>
        <v>0044658506</v>
      </c>
      <c r="D54" s="20" t="s">
        <v>493</v>
      </c>
      <c r="E54" s="11" t="s">
        <v>481</v>
      </c>
    </row>
    <row r="55" spans="1:5" ht="15.75" x14ac:dyDescent="0.25">
      <c r="A55" s="50">
        <v>50</v>
      </c>
      <c r="B55" s="11" t="s">
        <v>420</v>
      </c>
      <c r="C55" s="68" t="str">
        <f>TEXT(50659799,"0000000000")</f>
        <v>0050659799</v>
      </c>
      <c r="D55" s="21" t="s">
        <v>494</v>
      </c>
      <c r="E55" s="11" t="s">
        <v>481</v>
      </c>
    </row>
    <row r="56" spans="1:5" ht="15.75" x14ac:dyDescent="0.25">
      <c r="A56" s="50">
        <v>51</v>
      </c>
      <c r="B56" s="11" t="s">
        <v>421</v>
      </c>
      <c r="C56" s="68" t="str">
        <f>TEXT(51475496,"0000000000")</f>
        <v>0051475496</v>
      </c>
      <c r="D56" s="21" t="s">
        <v>495</v>
      </c>
      <c r="E56" s="11" t="s">
        <v>481</v>
      </c>
    </row>
    <row r="57" spans="1:5" ht="30" x14ac:dyDescent="0.25">
      <c r="A57" s="50">
        <v>52</v>
      </c>
      <c r="B57" s="11" t="s">
        <v>422</v>
      </c>
      <c r="C57" s="68" t="str">
        <f>TEXT(60019023,"0000000000")</f>
        <v>0060019023</v>
      </c>
      <c r="D57" s="20" t="s">
        <v>496</v>
      </c>
      <c r="E57" s="11" t="s">
        <v>481</v>
      </c>
    </row>
    <row r="58" spans="1:5" ht="15.75" x14ac:dyDescent="0.25">
      <c r="A58" s="51">
        <v>53</v>
      </c>
      <c r="B58" s="11" t="s">
        <v>423</v>
      </c>
      <c r="C58" s="68" t="str">
        <f>TEXT(57130240,"0000000000")</f>
        <v>0057130240</v>
      </c>
      <c r="D58" s="20" t="s">
        <v>497</v>
      </c>
      <c r="E58" s="11" t="s">
        <v>481</v>
      </c>
    </row>
    <row r="59" spans="1:5" ht="15.75" x14ac:dyDescent="0.25">
      <c r="A59" s="51">
        <v>54</v>
      </c>
      <c r="B59" s="11" t="s">
        <v>424</v>
      </c>
      <c r="C59" s="68" t="str">
        <f>TEXT(50699904,"0000000000")</f>
        <v>0050699904</v>
      </c>
      <c r="D59" s="20" t="s">
        <v>498</v>
      </c>
      <c r="E59" s="11" t="s">
        <v>481</v>
      </c>
    </row>
    <row r="60" spans="1:5" ht="15.75" x14ac:dyDescent="0.25">
      <c r="A60" s="51">
        <v>55</v>
      </c>
      <c r="B60" s="11" t="s">
        <v>425</v>
      </c>
      <c r="C60" s="68" t="str">
        <f>TEXT(53730423,"0000000000")</f>
        <v>0053730423</v>
      </c>
      <c r="D60" s="20" t="s">
        <v>499</v>
      </c>
      <c r="E60" s="11" t="s">
        <v>481</v>
      </c>
    </row>
    <row r="61" spans="1:5" ht="15.75" x14ac:dyDescent="0.25">
      <c r="A61" s="51">
        <v>56</v>
      </c>
      <c r="B61" s="11" t="s">
        <v>426</v>
      </c>
      <c r="C61" s="68" t="str">
        <f>TEXT(50670019,"0000000000")</f>
        <v>0050670019</v>
      </c>
      <c r="D61" s="20" t="s">
        <v>500</v>
      </c>
      <c r="E61" s="11" t="s">
        <v>481</v>
      </c>
    </row>
    <row r="62" spans="1:5" ht="15.75" x14ac:dyDescent="0.25">
      <c r="A62" s="51">
        <v>57</v>
      </c>
      <c r="B62" s="11" t="s">
        <v>427</v>
      </c>
      <c r="C62" s="68" t="str">
        <f>TEXT(51473945,"0000000000")</f>
        <v>0051473945</v>
      </c>
      <c r="D62" s="20" t="s">
        <v>501</v>
      </c>
      <c r="E62" s="11" t="s">
        <v>481</v>
      </c>
    </row>
    <row r="63" spans="1:5" ht="15.75" x14ac:dyDescent="0.25">
      <c r="A63" s="51">
        <v>58</v>
      </c>
      <c r="B63" s="11" t="s">
        <v>428</v>
      </c>
      <c r="C63" s="68" t="str">
        <f>TEXT(50710329,"0000000000")</f>
        <v>0050710329</v>
      </c>
      <c r="D63" s="21" t="s">
        <v>502</v>
      </c>
      <c r="E63" s="11" t="s">
        <v>481</v>
      </c>
    </row>
    <row r="64" spans="1:5" ht="15.75" x14ac:dyDescent="0.25">
      <c r="A64" s="51">
        <v>59</v>
      </c>
      <c r="B64" s="11" t="s">
        <v>429</v>
      </c>
      <c r="C64" s="68" t="str">
        <f>TEXT(51495236,"0000000000")</f>
        <v>0051495236</v>
      </c>
      <c r="D64" s="20" t="s">
        <v>503</v>
      </c>
      <c r="E64" s="11" t="s">
        <v>481</v>
      </c>
    </row>
    <row r="65" spans="1:5" ht="15.75" x14ac:dyDescent="0.25">
      <c r="A65" s="51">
        <v>60</v>
      </c>
      <c r="B65" s="11" t="s">
        <v>430</v>
      </c>
      <c r="C65" s="68" t="str">
        <f>TEXT(50631620,"0000000000")</f>
        <v>0050631620</v>
      </c>
      <c r="D65" s="20" t="s">
        <v>504</v>
      </c>
      <c r="E65" s="11" t="s">
        <v>481</v>
      </c>
    </row>
    <row r="66" spans="1:5" ht="15.75" x14ac:dyDescent="0.25">
      <c r="A66" s="51">
        <v>61</v>
      </c>
      <c r="B66" s="11" t="s">
        <v>431</v>
      </c>
      <c r="C66" s="68" t="str">
        <f>TEXT(58526262,"0000000000")</f>
        <v>0058526262</v>
      </c>
      <c r="D66" s="20" t="s">
        <v>505</v>
      </c>
      <c r="E66" s="11" t="s">
        <v>481</v>
      </c>
    </row>
    <row r="67" spans="1:5" ht="15.75" x14ac:dyDescent="0.25">
      <c r="A67" s="51">
        <v>62</v>
      </c>
      <c r="B67" s="11" t="s">
        <v>432</v>
      </c>
      <c r="C67" s="68" t="str">
        <f>TEXT(3043938634,"0000000000")</f>
        <v>3043938634</v>
      </c>
      <c r="D67" s="20" t="s">
        <v>506</v>
      </c>
      <c r="E67" s="11" t="s">
        <v>481</v>
      </c>
    </row>
    <row r="68" spans="1:5" ht="15.75" x14ac:dyDescent="0.25">
      <c r="A68" s="51">
        <v>63</v>
      </c>
      <c r="B68" s="11" t="s">
        <v>433</v>
      </c>
      <c r="C68" s="68" t="str">
        <f>TEXT(53195299,"0000000000")</f>
        <v>0053195299</v>
      </c>
      <c r="D68" s="20" t="s">
        <v>507</v>
      </c>
      <c r="E68" s="11" t="s">
        <v>481</v>
      </c>
    </row>
    <row r="69" spans="1:5" ht="15.75" x14ac:dyDescent="0.25">
      <c r="A69" s="51">
        <v>64</v>
      </c>
      <c r="B69" s="11" t="s">
        <v>434</v>
      </c>
      <c r="C69" s="68" t="str">
        <f>TEXT(50670283,"0000000000")</f>
        <v>0050670283</v>
      </c>
      <c r="D69" s="20" t="s">
        <v>508</v>
      </c>
      <c r="E69" s="11" t="s">
        <v>481</v>
      </c>
    </row>
    <row r="70" spans="1:5" ht="15.75" x14ac:dyDescent="0.25">
      <c r="A70" s="51">
        <v>65</v>
      </c>
      <c r="B70" s="11" t="s">
        <v>435</v>
      </c>
      <c r="C70" s="68" t="str">
        <f>TEXT(49472486,"0000000000")</f>
        <v>0049472486</v>
      </c>
      <c r="D70" s="20" t="s">
        <v>509</v>
      </c>
      <c r="E70" s="11" t="s">
        <v>481</v>
      </c>
    </row>
    <row r="71" spans="1:5" ht="15.75" x14ac:dyDescent="0.25">
      <c r="A71" s="51">
        <v>66</v>
      </c>
      <c r="B71" s="11" t="s">
        <v>436</v>
      </c>
      <c r="C71" s="68" t="str">
        <f>TEXT(46657587,"0000000000")</f>
        <v>0046657587</v>
      </c>
      <c r="D71" s="20" t="s">
        <v>510</v>
      </c>
      <c r="E71" s="11" t="s">
        <v>481</v>
      </c>
    </row>
    <row r="72" spans="1:5" ht="15.75" x14ac:dyDescent="0.25">
      <c r="A72" s="51">
        <v>67</v>
      </c>
      <c r="B72" s="11" t="s">
        <v>437</v>
      </c>
      <c r="C72" s="68" t="str">
        <f>TEXT(50659222,"0000000000")</f>
        <v>0050659222</v>
      </c>
      <c r="D72" s="20" t="s">
        <v>511</v>
      </c>
      <c r="E72" s="11" t="s">
        <v>481</v>
      </c>
    </row>
    <row r="73" spans="1:5" ht="15.75" x14ac:dyDescent="0.25">
      <c r="A73" s="51">
        <v>68</v>
      </c>
      <c r="B73" s="11" t="s">
        <v>438</v>
      </c>
      <c r="C73" s="68" t="str">
        <f>TEXT(40659090,"0000000000")</f>
        <v>0040659090</v>
      </c>
      <c r="D73" s="20" t="s">
        <v>512</v>
      </c>
      <c r="E73" s="11" t="s">
        <v>481</v>
      </c>
    </row>
    <row r="74" spans="1:5" ht="15.75" x14ac:dyDescent="0.25">
      <c r="A74" s="51">
        <v>69</v>
      </c>
      <c r="B74" s="11" t="s">
        <v>439</v>
      </c>
      <c r="C74" s="68" t="str">
        <f>TEXT(50659790,"0000000000")</f>
        <v>0050659790</v>
      </c>
      <c r="D74" s="20" t="s">
        <v>513</v>
      </c>
      <c r="E74" s="11" t="s">
        <v>481</v>
      </c>
    </row>
    <row r="75" spans="1:5" ht="15.75" x14ac:dyDescent="0.25">
      <c r="A75" s="51">
        <v>70</v>
      </c>
      <c r="B75" s="11" t="s">
        <v>440</v>
      </c>
      <c r="C75" s="68" t="str">
        <f>TEXT(44176694,"0000000000")</f>
        <v>0044176694</v>
      </c>
      <c r="D75" s="20" t="s">
        <v>514</v>
      </c>
      <c r="E75" s="11" t="s">
        <v>481</v>
      </c>
    </row>
    <row r="76" spans="1:5" ht="15.75" x14ac:dyDescent="0.25">
      <c r="A76" s="51">
        <v>71</v>
      </c>
      <c r="B76" s="11" t="s">
        <v>441</v>
      </c>
      <c r="C76" s="68" t="str">
        <f>TEXT(60019846,"0000000000")</f>
        <v>0060019846</v>
      </c>
      <c r="D76" s="20" t="s">
        <v>515</v>
      </c>
      <c r="E76" s="11" t="s">
        <v>481</v>
      </c>
    </row>
    <row r="77" spans="1:5" ht="15.75" x14ac:dyDescent="0.25">
      <c r="A77" s="51">
        <v>72</v>
      </c>
      <c r="B77" s="11" t="s">
        <v>442</v>
      </c>
      <c r="C77" s="68" t="str">
        <f>TEXT(50656425,"0000000000")</f>
        <v>0050656425</v>
      </c>
      <c r="D77" s="20" t="s">
        <v>516</v>
      </c>
      <c r="E77" s="11" t="s">
        <v>481</v>
      </c>
    </row>
  </sheetData>
  <mergeCells count="8">
    <mergeCell ref="A1:E1"/>
    <mergeCell ref="A2:E2"/>
    <mergeCell ref="A3:E3"/>
    <mergeCell ref="A4:A5"/>
    <mergeCell ref="B4:B5"/>
    <mergeCell ref="D4:D5"/>
    <mergeCell ref="E4:E5"/>
    <mergeCell ref="C4:C5"/>
  </mergeCells>
  <conditionalFormatting sqref="D19">
    <cfRule type="containsText" priority="1" operator="containsText" text="Bayu Dwi Putra">
      <formula>NOT(ISERROR(SEARCH("Bayu Dwi Putra",D19)))</formula>
    </cfRule>
    <cfRule type="containsText" dxfId="15" priority="2" operator="containsText" text="Bayu Dwi Putra">
      <formula>NOT(ISERROR(SEARCH("Bayu Dwi Putra",D19)))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D25" sqref="D25"/>
    </sheetView>
  </sheetViews>
  <sheetFormatPr defaultRowHeight="15" x14ac:dyDescent="0.25"/>
  <cols>
    <col min="1" max="1" width="4" customWidth="1"/>
    <col min="2" max="2" width="16.28515625" customWidth="1"/>
    <col min="3" max="3" width="12.140625" customWidth="1"/>
    <col min="4" max="4" width="26.28515625" customWidth="1"/>
    <col min="5" max="5" width="11.425781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1076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795</v>
      </c>
      <c r="C7" s="73" t="s">
        <v>1320</v>
      </c>
      <c r="D7" s="25" t="s">
        <v>867</v>
      </c>
      <c r="E7" s="31" t="s">
        <v>874</v>
      </c>
    </row>
    <row r="8" spans="1:5" ht="15.75" x14ac:dyDescent="0.25">
      <c r="A8" s="19">
        <v>2</v>
      </c>
      <c r="B8" s="19" t="s">
        <v>796</v>
      </c>
      <c r="C8" s="73" t="s">
        <v>1321</v>
      </c>
      <c r="D8" s="25" t="s">
        <v>868</v>
      </c>
      <c r="E8" s="31" t="s">
        <v>874</v>
      </c>
    </row>
    <row r="9" spans="1:5" ht="15.75" x14ac:dyDescent="0.25">
      <c r="A9" s="19">
        <v>3</v>
      </c>
      <c r="B9" s="19" t="s">
        <v>797</v>
      </c>
      <c r="C9" s="73" t="s">
        <v>1322</v>
      </c>
      <c r="D9" s="4" t="s">
        <v>869</v>
      </c>
      <c r="E9" s="31" t="s">
        <v>874</v>
      </c>
    </row>
    <row r="10" spans="1:5" ht="15.75" x14ac:dyDescent="0.25">
      <c r="A10" s="19">
        <v>4</v>
      </c>
      <c r="B10" s="19" t="s">
        <v>798</v>
      </c>
      <c r="C10" s="73" t="s">
        <v>1323</v>
      </c>
      <c r="D10" s="25" t="s">
        <v>870</v>
      </c>
      <c r="E10" s="31" t="s">
        <v>874</v>
      </c>
    </row>
    <row r="11" spans="1:5" ht="15.75" x14ac:dyDescent="0.25">
      <c r="A11" s="19">
        <v>5</v>
      </c>
      <c r="B11" s="19" t="s">
        <v>799</v>
      </c>
      <c r="C11" s="73" t="s">
        <v>1324</v>
      </c>
      <c r="D11" s="25" t="s">
        <v>871</v>
      </c>
      <c r="E11" s="31" t="s">
        <v>874</v>
      </c>
    </row>
    <row r="12" spans="1:5" ht="15.75" x14ac:dyDescent="0.25">
      <c r="A12" s="19">
        <v>6</v>
      </c>
      <c r="B12" s="19" t="s">
        <v>800</v>
      </c>
      <c r="C12" s="73" t="s">
        <v>1325</v>
      </c>
      <c r="D12" s="25" t="s">
        <v>1606</v>
      </c>
      <c r="E12" s="31" t="s">
        <v>874</v>
      </c>
    </row>
    <row r="13" spans="1:5" ht="15.75" x14ac:dyDescent="0.25">
      <c r="A13" s="31">
        <v>7</v>
      </c>
      <c r="B13" s="19" t="s">
        <v>801</v>
      </c>
      <c r="C13" s="73" t="s">
        <v>1326</v>
      </c>
      <c r="D13" s="25" t="s">
        <v>873</v>
      </c>
      <c r="E13" s="31" t="s">
        <v>874</v>
      </c>
    </row>
    <row r="14" spans="1:5" ht="15.75" x14ac:dyDescent="0.25">
      <c r="A14" s="19">
        <v>8</v>
      </c>
      <c r="B14" s="19" t="s">
        <v>936</v>
      </c>
      <c r="C14" s="76" t="s">
        <v>1394</v>
      </c>
      <c r="D14" s="4" t="s">
        <v>1036</v>
      </c>
      <c r="E14" s="31" t="s">
        <v>1069</v>
      </c>
    </row>
    <row r="15" spans="1:5" ht="15.75" x14ac:dyDescent="0.25">
      <c r="A15" s="19">
        <v>9</v>
      </c>
      <c r="B15" s="19" t="s">
        <v>937</v>
      </c>
      <c r="C15" s="73" t="s">
        <v>1395</v>
      </c>
      <c r="D15" s="4" t="s">
        <v>1037</v>
      </c>
      <c r="E15" s="31" t="s">
        <v>1069</v>
      </c>
    </row>
    <row r="16" spans="1:5" ht="15.75" x14ac:dyDescent="0.25">
      <c r="A16" s="19">
        <v>10</v>
      </c>
      <c r="B16" s="19" t="s">
        <v>938</v>
      </c>
      <c r="C16" s="73" t="s">
        <v>1396</v>
      </c>
      <c r="D16" s="25" t="s">
        <v>1038</v>
      </c>
      <c r="E16" s="31" t="s">
        <v>1069</v>
      </c>
    </row>
    <row r="17" spans="1:5" ht="15.75" x14ac:dyDescent="0.25">
      <c r="A17" s="19">
        <v>11</v>
      </c>
      <c r="B17" s="19" t="s">
        <v>939</v>
      </c>
      <c r="C17" s="73" t="s">
        <v>1397</v>
      </c>
      <c r="D17" s="4" t="s">
        <v>1039</v>
      </c>
      <c r="E17" s="31" t="s">
        <v>1069</v>
      </c>
    </row>
    <row r="18" spans="1:5" ht="15.75" x14ac:dyDescent="0.25">
      <c r="A18" s="19">
        <v>12</v>
      </c>
      <c r="B18" s="19" t="s">
        <v>940</v>
      </c>
      <c r="C18" s="73" t="s">
        <v>1398</v>
      </c>
      <c r="D18" s="28" t="s">
        <v>1040</v>
      </c>
      <c r="E18" s="31" t="s">
        <v>1069</v>
      </c>
    </row>
    <row r="19" spans="1:5" ht="15.75" x14ac:dyDescent="0.25">
      <c r="A19" s="19">
        <v>13</v>
      </c>
      <c r="B19" s="19" t="s">
        <v>941</v>
      </c>
      <c r="C19" s="73" t="s">
        <v>1399</v>
      </c>
      <c r="D19" s="25" t="s">
        <v>1612</v>
      </c>
      <c r="E19" s="31" t="s">
        <v>1069</v>
      </c>
    </row>
    <row r="20" spans="1:5" ht="15.75" x14ac:dyDescent="0.25">
      <c r="A20" s="83">
        <v>14</v>
      </c>
      <c r="B20" s="19" t="s">
        <v>942</v>
      </c>
      <c r="C20" s="73" t="s">
        <v>1400</v>
      </c>
      <c r="D20" s="4" t="s">
        <v>1042</v>
      </c>
      <c r="E20" s="31" t="s">
        <v>1069</v>
      </c>
    </row>
    <row r="21" spans="1:5" ht="15.75" x14ac:dyDescent="0.25">
      <c r="A21" s="19">
        <v>15</v>
      </c>
      <c r="B21" s="19" t="s">
        <v>943</v>
      </c>
      <c r="C21" s="73" t="s">
        <v>1401</v>
      </c>
      <c r="D21" s="4" t="s">
        <v>1043</v>
      </c>
      <c r="E21" s="31" t="s">
        <v>1069</v>
      </c>
    </row>
    <row r="22" spans="1:5" ht="15.75" x14ac:dyDescent="0.25">
      <c r="A22" s="83">
        <v>16</v>
      </c>
      <c r="B22" s="19" t="s">
        <v>944</v>
      </c>
      <c r="C22" s="73" t="s">
        <v>1402</v>
      </c>
      <c r="D22" s="4" t="s">
        <v>1044</v>
      </c>
      <c r="E22" s="31" t="s">
        <v>1069</v>
      </c>
    </row>
    <row r="23" spans="1:5" ht="15.75" x14ac:dyDescent="0.25">
      <c r="A23" s="19">
        <v>17</v>
      </c>
      <c r="B23" s="19" t="s">
        <v>945</v>
      </c>
      <c r="C23" s="73" t="s">
        <v>1403</v>
      </c>
      <c r="D23" s="4" t="s">
        <v>1045</v>
      </c>
      <c r="E23" s="31" t="s">
        <v>1069</v>
      </c>
    </row>
    <row r="24" spans="1:5" ht="15.75" x14ac:dyDescent="0.25">
      <c r="A24" s="19">
        <v>18</v>
      </c>
      <c r="B24" s="19" t="s">
        <v>946</v>
      </c>
      <c r="C24" s="73" t="s">
        <v>1404</v>
      </c>
      <c r="D24" s="4" t="s">
        <v>1046</v>
      </c>
      <c r="E24" s="31" t="s">
        <v>1069</v>
      </c>
    </row>
    <row r="25" spans="1:5" ht="15.75" x14ac:dyDescent="0.25">
      <c r="A25" s="19">
        <v>19</v>
      </c>
      <c r="B25" s="19" t="s">
        <v>947</v>
      </c>
      <c r="C25" s="73" t="s">
        <v>1405</v>
      </c>
      <c r="D25" s="25" t="s">
        <v>1047</v>
      </c>
      <c r="E25" s="31" t="s">
        <v>1069</v>
      </c>
    </row>
    <row r="26" spans="1:5" ht="15.75" x14ac:dyDescent="0.25">
      <c r="A26" s="19">
        <v>20</v>
      </c>
      <c r="B26" s="19" t="s">
        <v>948</v>
      </c>
      <c r="C26" s="73" t="s">
        <v>1406</v>
      </c>
      <c r="D26" s="4" t="s">
        <v>1048</v>
      </c>
      <c r="E26" s="31" t="s">
        <v>1069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30" orientation="portrait" horizontalDpi="360" verticalDpi="36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D18" sqref="D18"/>
    </sheetView>
  </sheetViews>
  <sheetFormatPr defaultRowHeight="15" x14ac:dyDescent="0.25"/>
  <cols>
    <col min="1" max="1" width="4.5703125" customWidth="1"/>
    <col min="2" max="2" width="16.85546875" customWidth="1"/>
    <col min="3" max="3" width="11.5703125" customWidth="1"/>
    <col min="4" max="4" width="25.7109375" customWidth="1"/>
    <col min="5" max="5" width="10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1077</v>
      </c>
      <c r="B3" s="93"/>
      <c r="C3" s="93"/>
      <c r="D3" s="93"/>
      <c r="E3" s="93"/>
    </row>
    <row r="4" spans="1:5" ht="15.75" customHeight="1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1435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807</v>
      </c>
      <c r="C7" s="73" t="s">
        <v>1332</v>
      </c>
      <c r="D7" s="25" t="s">
        <v>973</v>
      </c>
      <c r="E7" s="31" t="s">
        <v>1002</v>
      </c>
    </row>
    <row r="8" spans="1:5" ht="15.75" x14ac:dyDescent="0.25">
      <c r="A8" s="19">
        <v>2</v>
      </c>
      <c r="B8" s="19" t="s">
        <v>875</v>
      </c>
      <c r="C8" s="73" t="s">
        <v>1333</v>
      </c>
      <c r="D8" s="25" t="s">
        <v>974</v>
      </c>
      <c r="E8" s="31" t="s">
        <v>1002</v>
      </c>
    </row>
    <row r="9" spans="1:5" ht="15.75" x14ac:dyDescent="0.25">
      <c r="A9" s="19">
        <v>3</v>
      </c>
      <c r="B9" s="19" t="s">
        <v>876</v>
      </c>
      <c r="C9" s="73" t="s">
        <v>1334</v>
      </c>
      <c r="D9" s="4" t="s">
        <v>975</v>
      </c>
      <c r="E9" s="31" t="s">
        <v>1002</v>
      </c>
    </row>
    <row r="10" spans="1:5" ht="15.75" x14ac:dyDescent="0.25">
      <c r="A10" s="19">
        <v>4</v>
      </c>
      <c r="B10" s="19" t="s">
        <v>877</v>
      </c>
      <c r="C10" s="73" t="s">
        <v>1335</v>
      </c>
      <c r="D10" s="25" t="s">
        <v>1607</v>
      </c>
      <c r="E10" s="31" t="s">
        <v>1002</v>
      </c>
    </row>
    <row r="11" spans="1:5" ht="15.75" x14ac:dyDescent="0.25">
      <c r="A11" s="19">
        <v>5</v>
      </c>
      <c r="B11" s="19" t="s">
        <v>878</v>
      </c>
      <c r="C11" s="73" t="s">
        <v>1336</v>
      </c>
      <c r="D11" s="25" t="s">
        <v>977</v>
      </c>
      <c r="E11" s="31" t="s">
        <v>1002</v>
      </c>
    </row>
    <row r="12" spans="1:5" ht="15.75" x14ac:dyDescent="0.25">
      <c r="A12" s="19">
        <v>6</v>
      </c>
      <c r="B12" s="19" t="s">
        <v>879</v>
      </c>
      <c r="C12" s="73" t="s">
        <v>1337</v>
      </c>
      <c r="D12" s="25" t="s">
        <v>978</v>
      </c>
      <c r="E12" s="31" t="s">
        <v>1002</v>
      </c>
    </row>
    <row r="13" spans="1:5" ht="15.75" x14ac:dyDescent="0.25">
      <c r="A13" s="31">
        <v>7</v>
      </c>
      <c r="B13" s="19" t="s">
        <v>880</v>
      </c>
      <c r="C13" s="73" t="s">
        <v>1338</v>
      </c>
      <c r="D13" s="4" t="s">
        <v>979</v>
      </c>
      <c r="E13" s="31" t="s">
        <v>1002</v>
      </c>
    </row>
    <row r="14" spans="1:5" ht="15.75" x14ac:dyDescent="0.25">
      <c r="A14" s="19">
        <v>8</v>
      </c>
      <c r="B14" s="19" t="s">
        <v>881</v>
      </c>
      <c r="C14" s="73" t="s">
        <v>1339</v>
      </c>
      <c r="D14" s="25" t="s">
        <v>980</v>
      </c>
      <c r="E14" s="31" t="s">
        <v>1002</v>
      </c>
    </row>
    <row r="15" spans="1:5" ht="15.75" x14ac:dyDescent="0.25">
      <c r="A15" s="19">
        <v>9</v>
      </c>
      <c r="B15" s="19" t="s">
        <v>882</v>
      </c>
      <c r="C15" s="73" t="s">
        <v>1340</v>
      </c>
      <c r="D15" s="25" t="s">
        <v>981</v>
      </c>
      <c r="E15" s="31" t="s">
        <v>1002</v>
      </c>
    </row>
    <row r="16" spans="1:5" ht="15.75" x14ac:dyDescent="0.25">
      <c r="A16" s="19">
        <v>10</v>
      </c>
      <c r="B16" s="19" t="s">
        <v>918</v>
      </c>
      <c r="C16" s="73" t="s">
        <v>1376</v>
      </c>
      <c r="D16" s="25" t="s">
        <v>1018</v>
      </c>
      <c r="E16" s="31" t="s">
        <v>1035</v>
      </c>
    </row>
    <row r="17" spans="1:5" ht="15.75" x14ac:dyDescent="0.25">
      <c r="A17" s="19">
        <v>11</v>
      </c>
      <c r="B17" s="19" t="s">
        <v>919</v>
      </c>
      <c r="C17" s="73" t="s">
        <v>1377</v>
      </c>
      <c r="D17" s="25" t="s">
        <v>1609</v>
      </c>
      <c r="E17" s="31" t="s">
        <v>1035</v>
      </c>
    </row>
    <row r="18" spans="1:5" ht="15.75" x14ac:dyDescent="0.25">
      <c r="A18" s="19">
        <v>12</v>
      </c>
      <c r="B18" s="19" t="s">
        <v>920</v>
      </c>
      <c r="C18" s="73" t="s">
        <v>1378</v>
      </c>
      <c r="D18" s="30" t="s">
        <v>1610</v>
      </c>
      <c r="E18" s="31" t="s">
        <v>1035</v>
      </c>
    </row>
    <row r="19" spans="1:5" ht="15.75" x14ac:dyDescent="0.25">
      <c r="A19" s="19">
        <v>13</v>
      </c>
      <c r="B19" s="19" t="s">
        <v>921</v>
      </c>
      <c r="C19" s="73" t="s">
        <v>1379</v>
      </c>
      <c r="D19" s="25" t="s">
        <v>1021</v>
      </c>
      <c r="E19" s="31" t="s">
        <v>1035</v>
      </c>
    </row>
    <row r="20" spans="1:5" ht="15.75" x14ac:dyDescent="0.25">
      <c r="A20" s="31">
        <v>14</v>
      </c>
      <c r="B20" s="19" t="s">
        <v>922</v>
      </c>
      <c r="C20" s="73" t="s">
        <v>1380</v>
      </c>
      <c r="D20" s="25" t="s">
        <v>820</v>
      </c>
      <c r="E20" s="31" t="s">
        <v>1035</v>
      </c>
    </row>
    <row r="21" spans="1:5" ht="15.75" x14ac:dyDescent="0.25">
      <c r="A21" s="19">
        <v>15</v>
      </c>
      <c r="B21" s="19" t="s">
        <v>923</v>
      </c>
      <c r="C21" s="73" t="s">
        <v>1381</v>
      </c>
      <c r="D21" s="25" t="s">
        <v>1022</v>
      </c>
      <c r="E21" s="31" t="s">
        <v>1035</v>
      </c>
    </row>
    <row r="22" spans="1:5" ht="15.75" x14ac:dyDescent="0.25">
      <c r="A22" s="31">
        <v>16</v>
      </c>
      <c r="B22" s="19" t="s">
        <v>924</v>
      </c>
      <c r="C22" s="73" t="s">
        <v>1382</v>
      </c>
      <c r="D22" s="25" t="s">
        <v>1023</v>
      </c>
      <c r="E22" s="31" t="s">
        <v>1035</v>
      </c>
    </row>
    <row r="23" spans="1:5" ht="15.75" x14ac:dyDescent="0.25">
      <c r="A23" s="19">
        <v>17</v>
      </c>
      <c r="B23" s="19" t="s">
        <v>925</v>
      </c>
      <c r="C23" s="73" t="s">
        <v>1383</v>
      </c>
      <c r="D23" s="25" t="s">
        <v>1024</v>
      </c>
      <c r="E23" s="31" t="s">
        <v>1035</v>
      </c>
    </row>
    <row r="24" spans="1:5" ht="15.75" x14ac:dyDescent="0.25">
      <c r="A24" s="19">
        <v>18</v>
      </c>
      <c r="B24" s="19" t="s">
        <v>926</v>
      </c>
      <c r="C24" s="73" t="s">
        <v>1384</v>
      </c>
      <c r="D24" s="4" t="s">
        <v>1025</v>
      </c>
      <c r="E24" s="31" t="s">
        <v>1035</v>
      </c>
    </row>
    <row r="25" spans="1:5" ht="15.75" x14ac:dyDescent="0.25">
      <c r="A25" s="19">
        <v>19</v>
      </c>
      <c r="B25" s="19" t="s">
        <v>927</v>
      </c>
      <c r="C25" s="73" t="s">
        <v>1385</v>
      </c>
      <c r="D25" s="25" t="s">
        <v>1026</v>
      </c>
      <c r="E25" s="31" t="s">
        <v>1035</v>
      </c>
    </row>
    <row r="26" spans="1:5" ht="15.75" x14ac:dyDescent="0.25">
      <c r="A26" s="19">
        <v>20</v>
      </c>
      <c r="B26" s="19" t="s">
        <v>928</v>
      </c>
      <c r="C26" s="73" t="s">
        <v>1386</v>
      </c>
      <c r="D26" s="23" t="s">
        <v>1027</v>
      </c>
      <c r="E26" s="31" t="s">
        <v>1035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conditionalFormatting sqref="D12">
    <cfRule type="containsText" priority="1" operator="containsText" text="Bayu Dwi Putra">
      <formula>NOT(ISERROR(SEARCH("Bayu Dwi Putra",D12)))</formula>
    </cfRule>
    <cfRule type="containsText" dxfId="0" priority="2" operator="containsText" text="Bayu Dwi Putra">
      <formula>NOT(ISERROR(SEARCH("Bayu Dwi Putra",D12)))</formula>
    </cfRule>
  </conditionalFormatting>
  <printOptions horizontalCentered="1"/>
  <pageMargins left="0.7" right="0.7" top="0.75" bottom="0.75" header="0.3" footer="0.3"/>
  <pageSetup scale="130" orientation="portrait" horizontalDpi="360" verticalDpi="36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opLeftCell="A4" workbookViewId="0">
      <selection activeCell="J16" sqref="J16"/>
    </sheetView>
  </sheetViews>
  <sheetFormatPr defaultRowHeight="15" x14ac:dyDescent="0.25"/>
  <cols>
    <col min="1" max="1" width="4.140625" customWidth="1"/>
    <col min="2" max="2" width="16.28515625" customWidth="1"/>
    <col min="3" max="3" width="11.7109375" customWidth="1"/>
    <col min="4" max="4" width="31.140625" customWidth="1"/>
    <col min="5" max="5" width="9.425781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1078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929</v>
      </c>
      <c r="C7" s="73" t="s">
        <v>1387</v>
      </c>
      <c r="D7" s="25" t="s">
        <v>1028</v>
      </c>
      <c r="E7" s="31" t="s">
        <v>1035</v>
      </c>
    </row>
    <row r="8" spans="1:5" ht="15.75" x14ac:dyDescent="0.25">
      <c r="A8" s="19">
        <v>2</v>
      </c>
      <c r="B8" s="19" t="s">
        <v>930</v>
      </c>
      <c r="C8" s="73" t="s">
        <v>1388</v>
      </c>
      <c r="D8" s="25" t="s">
        <v>1029</v>
      </c>
      <c r="E8" s="31" t="s">
        <v>1035</v>
      </c>
    </row>
    <row r="9" spans="1:5" ht="15.75" x14ac:dyDescent="0.25">
      <c r="A9" s="19">
        <v>3</v>
      </c>
      <c r="B9" s="19" t="s">
        <v>931</v>
      </c>
      <c r="C9" s="73" t="s">
        <v>1389</v>
      </c>
      <c r="D9" s="25" t="s">
        <v>1611</v>
      </c>
      <c r="E9" s="31" t="s">
        <v>1035</v>
      </c>
    </row>
    <row r="10" spans="1:5" ht="15.75" x14ac:dyDescent="0.25">
      <c r="A10" s="19">
        <v>4</v>
      </c>
      <c r="B10" s="19" t="s">
        <v>932</v>
      </c>
      <c r="C10" s="73" t="s">
        <v>1390</v>
      </c>
      <c r="D10" s="25" t="s">
        <v>1031</v>
      </c>
      <c r="E10" s="31" t="s">
        <v>1035</v>
      </c>
    </row>
    <row r="11" spans="1:5" ht="15.75" x14ac:dyDescent="0.25">
      <c r="A11" s="19">
        <v>5</v>
      </c>
      <c r="B11" s="19" t="s">
        <v>933</v>
      </c>
      <c r="C11" s="73" t="s">
        <v>1391</v>
      </c>
      <c r="D11" s="25" t="s">
        <v>1032</v>
      </c>
      <c r="E11" s="31" t="s">
        <v>1035</v>
      </c>
    </row>
    <row r="12" spans="1:5" ht="15.75" x14ac:dyDescent="0.25">
      <c r="A12" s="19">
        <v>6</v>
      </c>
      <c r="B12" s="19" t="s">
        <v>934</v>
      </c>
      <c r="C12" s="73" t="s">
        <v>1392</v>
      </c>
      <c r="D12" s="25" t="s">
        <v>1033</v>
      </c>
      <c r="E12" s="31" t="s">
        <v>1035</v>
      </c>
    </row>
    <row r="13" spans="1:5" ht="15.75" x14ac:dyDescent="0.25">
      <c r="A13" s="31">
        <v>7</v>
      </c>
      <c r="B13" s="19" t="s">
        <v>935</v>
      </c>
      <c r="C13" s="73" t="s">
        <v>1393</v>
      </c>
      <c r="D13" s="25" t="s">
        <v>1034</v>
      </c>
      <c r="E13" s="31" t="s">
        <v>1035</v>
      </c>
    </row>
    <row r="14" spans="1:5" ht="15.75" x14ac:dyDescent="0.25">
      <c r="A14" s="19">
        <v>8</v>
      </c>
      <c r="B14" s="19" t="s">
        <v>949</v>
      </c>
      <c r="C14" s="73" t="s">
        <v>1407</v>
      </c>
      <c r="D14" s="25" t="s">
        <v>1049</v>
      </c>
      <c r="E14" s="31" t="s">
        <v>1069</v>
      </c>
    </row>
    <row r="15" spans="1:5" ht="15.75" x14ac:dyDescent="0.25">
      <c r="A15" s="19">
        <v>9</v>
      </c>
      <c r="B15" s="19" t="s">
        <v>950</v>
      </c>
      <c r="C15" s="73" t="s">
        <v>1408</v>
      </c>
      <c r="D15" s="4" t="s">
        <v>1050</v>
      </c>
      <c r="E15" s="31" t="s">
        <v>1069</v>
      </c>
    </row>
    <row r="16" spans="1:5" ht="15.75" x14ac:dyDescent="0.25">
      <c r="A16" s="19">
        <v>10</v>
      </c>
      <c r="B16" s="19" t="s">
        <v>951</v>
      </c>
      <c r="C16" s="73" t="s">
        <v>1409</v>
      </c>
      <c r="D16" s="25" t="s">
        <v>1051</v>
      </c>
      <c r="E16" s="31" t="s">
        <v>1069</v>
      </c>
    </row>
    <row r="17" spans="1:5" ht="15.75" x14ac:dyDescent="0.25">
      <c r="A17" s="19">
        <v>11</v>
      </c>
      <c r="B17" s="19" t="s">
        <v>952</v>
      </c>
      <c r="C17" s="73" t="s">
        <v>1410</v>
      </c>
      <c r="D17" s="25" t="s">
        <v>1052</v>
      </c>
      <c r="E17" s="31" t="s">
        <v>1069</v>
      </c>
    </row>
    <row r="18" spans="1:5" ht="15.75" x14ac:dyDescent="0.25">
      <c r="A18" s="19">
        <v>12</v>
      </c>
      <c r="B18" s="19" t="s">
        <v>953</v>
      </c>
      <c r="C18" s="73" t="s">
        <v>1411</v>
      </c>
      <c r="D18" s="25" t="s">
        <v>1053</v>
      </c>
      <c r="E18" s="31" t="s">
        <v>1069</v>
      </c>
    </row>
    <row r="19" spans="1:5" ht="15.75" x14ac:dyDescent="0.25">
      <c r="A19" s="19">
        <v>13</v>
      </c>
      <c r="B19" s="19" t="s">
        <v>954</v>
      </c>
      <c r="C19" s="73" t="s">
        <v>1412</v>
      </c>
      <c r="D19" s="25" t="s">
        <v>1615</v>
      </c>
      <c r="E19" s="31" t="s">
        <v>1069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ageMargins left="0.7" right="0.7" top="0.75" bottom="0.75" header="0.3" footer="0.3"/>
  <pageSetup scale="135" orientation="portrait" horizontalDpi="360" verticalDpi="36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4" workbookViewId="0">
      <selection activeCell="D8" sqref="D8"/>
    </sheetView>
  </sheetViews>
  <sheetFormatPr defaultRowHeight="15" x14ac:dyDescent="0.25"/>
  <cols>
    <col min="1" max="1" width="4.28515625" customWidth="1"/>
    <col min="2" max="2" width="16.42578125" customWidth="1"/>
    <col min="3" max="3" width="11.7109375" customWidth="1"/>
    <col min="4" max="4" width="30.42578125" customWidth="1"/>
    <col min="5" max="5" width="9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1079</v>
      </c>
      <c r="B3" s="93"/>
      <c r="C3" s="93"/>
      <c r="D3" s="93"/>
      <c r="E3" s="93"/>
    </row>
    <row r="4" spans="1:5" x14ac:dyDescent="0.25">
      <c r="A4" s="80"/>
      <c r="B4" s="80"/>
      <c r="C4" s="80"/>
      <c r="D4" s="80"/>
      <c r="E4" s="80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955</v>
      </c>
      <c r="C7" s="73" t="s">
        <v>1413</v>
      </c>
      <c r="D7" s="25" t="s">
        <v>1055</v>
      </c>
      <c r="E7" s="31" t="s">
        <v>1069</v>
      </c>
    </row>
    <row r="8" spans="1:5" ht="15.75" x14ac:dyDescent="0.25">
      <c r="A8" s="19">
        <v>2</v>
      </c>
      <c r="B8" s="19" t="s">
        <v>956</v>
      </c>
      <c r="C8" s="73" t="s">
        <v>1414</v>
      </c>
      <c r="D8" s="25" t="s">
        <v>1056</v>
      </c>
      <c r="E8" s="31" t="s">
        <v>1069</v>
      </c>
    </row>
    <row r="9" spans="1:5" ht="15.75" x14ac:dyDescent="0.25">
      <c r="A9" s="19">
        <v>3</v>
      </c>
      <c r="B9" s="19" t="s">
        <v>957</v>
      </c>
      <c r="C9" s="73" t="s">
        <v>1415</v>
      </c>
      <c r="D9" s="4" t="s">
        <v>1057</v>
      </c>
      <c r="E9" s="31" t="s">
        <v>1069</v>
      </c>
    </row>
    <row r="10" spans="1:5" ht="15.75" x14ac:dyDescent="0.25">
      <c r="A10" s="19">
        <v>4</v>
      </c>
      <c r="B10" s="19" t="s">
        <v>958</v>
      </c>
      <c r="C10" s="73" t="s">
        <v>1416</v>
      </c>
      <c r="D10" s="25" t="s">
        <v>1058</v>
      </c>
      <c r="E10" s="31" t="s">
        <v>1069</v>
      </c>
    </row>
    <row r="11" spans="1:5" ht="15.75" x14ac:dyDescent="0.25">
      <c r="A11" s="19">
        <v>5</v>
      </c>
      <c r="B11" s="19" t="s">
        <v>959</v>
      </c>
      <c r="C11" s="73" t="s">
        <v>1417</v>
      </c>
      <c r="D11" s="25" t="s">
        <v>1059</v>
      </c>
      <c r="E11" s="31" t="s">
        <v>1069</v>
      </c>
    </row>
    <row r="12" spans="1:5" ht="15.75" x14ac:dyDescent="0.25">
      <c r="A12" s="19">
        <v>6</v>
      </c>
      <c r="B12" s="19" t="s">
        <v>960</v>
      </c>
      <c r="C12" s="73" t="s">
        <v>1418</v>
      </c>
      <c r="D12" s="25" t="s">
        <v>1060</v>
      </c>
      <c r="E12" s="31" t="s">
        <v>1069</v>
      </c>
    </row>
    <row r="13" spans="1:5" ht="15.75" x14ac:dyDescent="0.25">
      <c r="A13" s="31">
        <v>7</v>
      </c>
      <c r="B13" s="19" t="s">
        <v>961</v>
      </c>
      <c r="C13" s="73" t="s">
        <v>1419</v>
      </c>
      <c r="D13" s="4" t="s">
        <v>1061</v>
      </c>
      <c r="E13" s="31" t="s">
        <v>1069</v>
      </c>
    </row>
    <row r="14" spans="1:5" ht="15.75" x14ac:dyDescent="0.25">
      <c r="A14" s="19">
        <v>8</v>
      </c>
      <c r="B14" s="19" t="s">
        <v>962</v>
      </c>
      <c r="C14" s="73" t="s">
        <v>1420</v>
      </c>
      <c r="D14" s="4" t="s">
        <v>1613</v>
      </c>
      <c r="E14" s="31" t="s">
        <v>1069</v>
      </c>
    </row>
    <row r="15" spans="1:5" ht="15.75" x14ac:dyDescent="0.25">
      <c r="A15" s="19">
        <v>9</v>
      </c>
      <c r="B15" s="19" t="s">
        <v>963</v>
      </c>
      <c r="C15" s="73" t="s">
        <v>1421</v>
      </c>
      <c r="D15" s="25" t="s">
        <v>1063</v>
      </c>
      <c r="E15" s="31" t="s">
        <v>1069</v>
      </c>
    </row>
    <row r="16" spans="1:5" ht="15.75" x14ac:dyDescent="0.25">
      <c r="A16" s="19">
        <v>10</v>
      </c>
      <c r="B16" s="19" t="s">
        <v>964</v>
      </c>
      <c r="C16" s="73" t="s">
        <v>1422</v>
      </c>
      <c r="D16" s="4" t="s">
        <v>1614</v>
      </c>
      <c r="E16" s="31" t="s">
        <v>1069</v>
      </c>
    </row>
    <row r="17" spans="1:5" ht="15.75" x14ac:dyDescent="0.25">
      <c r="A17" s="19">
        <v>11</v>
      </c>
      <c r="B17" s="19" t="s">
        <v>965</v>
      </c>
      <c r="C17" s="73" t="s">
        <v>1423</v>
      </c>
      <c r="D17" s="25" t="s">
        <v>1065</v>
      </c>
      <c r="E17" s="31" t="s">
        <v>1069</v>
      </c>
    </row>
    <row r="18" spans="1:5" ht="15.75" x14ac:dyDescent="0.25">
      <c r="A18" s="19">
        <v>12</v>
      </c>
      <c r="B18" s="19" t="s">
        <v>966</v>
      </c>
      <c r="C18" s="73" t="s">
        <v>1424</v>
      </c>
      <c r="D18" s="25" t="s">
        <v>1066</v>
      </c>
      <c r="E18" s="31" t="s">
        <v>1069</v>
      </c>
    </row>
    <row r="19" spans="1:5" ht="15.75" x14ac:dyDescent="0.25">
      <c r="A19" s="19">
        <v>13</v>
      </c>
      <c r="B19" s="19" t="s">
        <v>967</v>
      </c>
      <c r="C19" s="73" t="s">
        <v>1425</v>
      </c>
      <c r="D19" s="4" t="s">
        <v>1067</v>
      </c>
      <c r="E19" s="31" t="s">
        <v>1069</v>
      </c>
    </row>
    <row r="20" spans="1:5" ht="15.75" x14ac:dyDescent="0.25">
      <c r="A20" s="83">
        <v>14</v>
      </c>
      <c r="B20" s="19" t="s">
        <v>1616</v>
      </c>
      <c r="C20" s="73" t="s">
        <v>1426</v>
      </c>
      <c r="D20" s="4" t="s">
        <v>1068</v>
      </c>
      <c r="E20" s="31" t="s">
        <v>1069</v>
      </c>
    </row>
  </sheetData>
  <mergeCells count="8">
    <mergeCell ref="A1:E1"/>
    <mergeCell ref="A2:E2"/>
    <mergeCell ref="A3:E3"/>
    <mergeCell ref="A5:A6"/>
    <mergeCell ref="B5:B6"/>
    <mergeCell ref="D5:D6"/>
    <mergeCell ref="E5:E6"/>
    <mergeCell ref="C5:C6"/>
  </mergeCells>
  <printOptions horizontalCentered="1"/>
  <pageMargins left="0.7" right="0.7" top="0.75" bottom="0.75" header="0.3" footer="0.3"/>
  <pageSetup scale="125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92" workbookViewId="0">
      <selection activeCell="B113" sqref="B113"/>
    </sheetView>
  </sheetViews>
  <sheetFormatPr defaultRowHeight="15" x14ac:dyDescent="0.25"/>
  <cols>
    <col min="2" max="3" width="17.7109375" customWidth="1"/>
    <col min="4" max="4" width="24.5703125" customWidth="1"/>
    <col min="5" max="5" width="15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5.75" x14ac:dyDescent="0.25">
      <c r="A3" s="89" t="s">
        <v>660</v>
      </c>
      <c r="B3" s="89"/>
      <c r="C3" s="89"/>
      <c r="D3" s="89"/>
      <c r="E3" s="89"/>
    </row>
    <row r="4" spans="1:5" ht="15.75" customHeight="1" x14ac:dyDescent="0.25">
      <c r="A4" s="88" t="s">
        <v>5</v>
      </c>
      <c r="B4" s="88" t="s">
        <v>4</v>
      </c>
      <c r="C4" s="90" t="s">
        <v>1080</v>
      </c>
      <c r="D4" s="88" t="s">
        <v>2</v>
      </c>
      <c r="E4" s="88" t="s">
        <v>3</v>
      </c>
    </row>
    <row r="5" spans="1:5" ht="15.75" customHeight="1" x14ac:dyDescent="0.25">
      <c r="A5" s="88"/>
      <c r="B5" s="88"/>
      <c r="C5" s="91"/>
      <c r="D5" s="88"/>
      <c r="E5" s="88"/>
    </row>
    <row r="6" spans="1:5" ht="15.75" x14ac:dyDescent="0.25">
      <c r="A6" s="52">
        <v>73</v>
      </c>
      <c r="B6" s="19" t="s">
        <v>517</v>
      </c>
      <c r="C6" s="68" t="str">
        <f>TEXT(40513833,"0000000000")</f>
        <v>0040513833</v>
      </c>
      <c r="D6" s="21" t="s">
        <v>624</v>
      </c>
      <c r="E6" s="19" t="s">
        <v>661</v>
      </c>
    </row>
    <row r="7" spans="1:5" ht="15.75" x14ac:dyDescent="0.25">
      <c r="A7" s="52">
        <v>74</v>
      </c>
      <c r="B7" s="19" t="s">
        <v>518</v>
      </c>
      <c r="C7" s="68" t="str">
        <f>TEXT(50699389,"0000000000")</f>
        <v>0050699389</v>
      </c>
      <c r="D7" s="21" t="s">
        <v>625</v>
      </c>
      <c r="E7" s="19" t="s">
        <v>661</v>
      </c>
    </row>
    <row r="8" spans="1:5" ht="15.75" x14ac:dyDescent="0.25">
      <c r="A8" s="52">
        <v>75</v>
      </c>
      <c r="B8" s="19" t="s">
        <v>519</v>
      </c>
      <c r="C8" s="68" t="str">
        <f>TEXT(51321720,"0000000000")</f>
        <v>0051321720</v>
      </c>
      <c r="D8" s="20" t="s">
        <v>626</v>
      </c>
      <c r="E8" s="19" t="s">
        <v>661</v>
      </c>
    </row>
    <row r="9" spans="1:5" ht="15.75" x14ac:dyDescent="0.25">
      <c r="A9" s="45">
        <v>76</v>
      </c>
      <c r="B9" s="19" t="s">
        <v>520</v>
      </c>
      <c r="C9" s="68" t="str">
        <f>TEXT(43629092,"0000000000")</f>
        <v>0043629092</v>
      </c>
      <c r="D9" s="21" t="s">
        <v>627</v>
      </c>
      <c r="E9" s="19" t="s">
        <v>661</v>
      </c>
    </row>
    <row r="10" spans="1:5" ht="15.75" x14ac:dyDescent="0.25">
      <c r="A10" s="52">
        <v>77</v>
      </c>
      <c r="B10" s="19" t="s">
        <v>521</v>
      </c>
      <c r="C10" s="68" t="str">
        <f>TEXT(57659108,"0000000000")</f>
        <v>0057659108</v>
      </c>
      <c r="D10" s="21" t="s">
        <v>628</v>
      </c>
      <c r="E10" s="19" t="s">
        <v>661</v>
      </c>
    </row>
    <row r="11" spans="1:5" ht="15.75" x14ac:dyDescent="0.25">
      <c r="A11" s="45">
        <v>78</v>
      </c>
      <c r="B11" s="19" t="s">
        <v>522</v>
      </c>
      <c r="C11" s="68" t="str">
        <f>TEXT(50656415,"0000000000")</f>
        <v>0050656415</v>
      </c>
      <c r="D11" s="20" t="s">
        <v>629</v>
      </c>
      <c r="E11" s="19" t="s">
        <v>661</v>
      </c>
    </row>
    <row r="12" spans="1:5" ht="15.75" x14ac:dyDescent="0.25">
      <c r="A12" s="49">
        <v>79</v>
      </c>
      <c r="B12" s="19" t="s">
        <v>523</v>
      </c>
      <c r="C12" s="68" t="str">
        <f>TEXT(50677174,"0000000000")</f>
        <v>0050677174</v>
      </c>
      <c r="D12" s="20" t="s">
        <v>630</v>
      </c>
      <c r="E12" s="19" t="s">
        <v>661</v>
      </c>
    </row>
    <row r="13" spans="1:5" ht="15.75" x14ac:dyDescent="0.25">
      <c r="A13" s="45">
        <v>80</v>
      </c>
      <c r="B13" s="19" t="s">
        <v>524</v>
      </c>
      <c r="C13" s="68" t="str">
        <f>TEXT(51495229,"0000000000")</f>
        <v>0051495229</v>
      </c>
      <c r="D13" s="20" t="s">
        <v>631</v>
      </c>
      <c r="E13" s="19" t="s">
        <v>661</v>
      </c>
    </row>
    <row r="14" spans="1:5" ht="15.75" x14ac:dyDescent="0.25">
      <c r="A14" s="52">
        <v>81</v>
      </c>
      <c r="B14" s="19" t="s">
        <v>525</v>
      </c>
      <c r="C14" s="68" t="str">
        <f>TEXT(53058821,"0000000000")</f>
        <v>0053058821</v>
      </c>
      <c r="D14" s="20" t="s">
        <v>632</v>
      </c>
      <c r="E14" s="19" t="s">
        <v>661</v>
      </c>
    </row>
    <row r="15" spans="1:5" ht="15.75" x14ac:dyDescent="0.25">
      <c r="A15" s="52">
        <v>82</v>
      </c>
      <c r="B15" s="19" t="s">
        <v>526</v>
      </c>
      <c r="C15" s="68" t="str">
        <f>TEXT(51098601,"0000000000")</f>
        <v>0051098601</v>
      </c>
      <c r="D15" s="20" t="s">
        <v>633</v>
      </c>
      <c r="E15" s="19" t="s">
        <v>661</v>
      </c>
    </row>
    <row r="16" spans="1:5" ht="15.75" x14ac:dyDescent="0.25">
      <c r="A16" s="52">
        <v>83</v>
      </c>
      <c r="B16" s="19" t="s">
        <v>527</v>
      </c>
      <c r="C16" s="68" t="str">
        <f>TEXT(41035844,"0000000000")</f>
        <v>0041035844</v>
      </c>
      <c r="D16" s="20" t="s">
        <v>634</v>
      </c>
      <c r="E16" s="19" t="s">
        <v>661</v>
      </c>
    </row>
    <row r="17" spans="1:5" ht="15.75" x14ac:dyDescent="0.25">
      <c r="A17" s="52">
        <v>84</v>
      </c>
      <c r="B17" s="19" t="s">
        <v>528</v>
      </c>
      <c r="C17" s="68" t="str">
        <f>TEXT(50631214,"0000000000")</f>
        <v>0050631214</v>
      </c>
      <c r="D17" s="20" t="s">
        <v>635</v>
      </c>
      <c r="E17" s="19" t="s">
        <v>661</v>
      </c>
    </row>
    <row r="18" spans="1:5" ht="15.75" x14ac:dyDescent="0.25">
      <c r="A18" s="52">
        <v>85</v>
      </c>
      <c r="B18" s="19" t="s">
        <v>529</v>
      </c>
      <c r="C18" s="68" t="str">
        <f>TEXT(51448012,"0000000000")</f>
        <v>0051448012</v>
      </c>
      <c r="D18" s="20" t="s">
        <v>636</v>
      </c>
      <c r="E18" s="19" t="s">
        <v>661</v>
      </c>
    </row>
    <row r="19" spans="1:5" ht="15.75" x14ac:dyDescent="0.25">
      <c r="A19" s="52">
        <v>86</v>
      </c>
      <c r="B19" s="19" t="s">
        <v>530</v>
      </c>
      <c r="C19" s="68" t="str">
        <f>TEXT(50699395,"0000000000")</f>
        <v>0050699395</v>
      </c>
      <c r="D19" s="20" t="s">
        <v>637</v>
      </c>
      <c r="E19" s="19" t="s">
        <v>661</v>
      </c>
    </row>
    <row r="20" spans="1:5" ht="30" x14ac:dyDescent="0.25">
      <c r="A20" s="49">
        <v>87</v>
      </c>
      <c r="B20" s="11" t="s">
        <v>531</v>
      </c>
      <c r="C20" s="68" t="str">
        <f>TEXT(50676526,"0000000000")</f>
        <v>0050676526</v>
      </c>
      <c r="D20" s="20" t="s">
        <v>638</v>
      </c>
      <c r="E20" s="11" t="s">
        <v>661</v>
      </c>
    </row>
    <row r="21" spans="1:5" ht="15.75" x14ac:dyDescent="0.25">
      <c r="A21" s="45">
        <v>88</v>
      </c>
      <c r="B21" s="19" t="s">
        <v>532</v>
      </c>
      <c r="C21" s="68" t="str">
        <f>TEXT(50632685,"0000000000")</f>
        <v>0050632685</v>
      </c>
      <c r="D21" s="20" t="s">
        <v>639</v>
      </c>
      <c r="E21" s="19" t="s">
        <v>661</v>
      </c>
    </row>
    <row r="22" spans="1:5" ht="15.75" x14ac:dyDescent="0.25">
      <c r="A22" s="52">
        <v>89</v>
      </c>
      <c r="B22" s="19" t="s">
        <v>533</v>
      </c>
      <c r="C22" s="68" t="str">
        <f>TEXT(52679565,"0000000000")</f>
        <v>0052679565</v>
      </c>
      <c r="D22" s="20" t="s">
        <v>640</v>
      </c>
      <c r="E22" s="19" t="s">
        <v>661</v>
      </c>
    </row>
    <row r="23" spans="1:5" ht="15.75" x14ac:dyDescent="0.25">
      <c r="A23" s="52">
        <v>90</v>
      </c>
      <c r="B23" s="19" t="s">
        <v>534</v>
      </c>
      <c r="C23" s="68" t="str">
        <f>TEXT(41034198,"0000000000")</f>
        <v>0041034198</v>
      </c>
      <c r="D23" s="20" t="s">
        <v>641</v>
      </c>
      <c r="E23" s="19" t="s">
        <v>661</v>
      </c>
    </row>
    <row r="24" spans="1:5" ht="30" x14ac:dyDescent="0.25">
      <c r="A24" s="53">
        <v>91</v>
      </c>
      <c r="B24" s="11" t="s">
        <v>535</v>
      </c>
      <c r="C24" s="68" t="str">
        <f>TEXT(28446735,"0000000000")</f>
        <v>0028446735</v>
      </c>
      <c r="D24" s="20" t="s">
        <v>642</v>
      </c>
      <c r="E24" s="11" t="s">
        <v>661</v>
      </c>
    </row>
    <row r="25" spans="1:5" ht="15.75" x14ac:dyDescent="0.25">
      <c r="A25" s="52">
        <v>92</v>
      </c>
      <c r="B25" s="19" t="s">
        <v>536</v>
      </c>
      <c r="C25" s="68" t="str">
        <f>TEXT(51495222,"0000000000")</f>
        <v>0051495222</v>
      </c>
      <c r="D25" s="20" t="s">
        <v>643</v>
      </c>
      <c r="E25" s="19" t="s">
        <v>661</v>
      </c>
    </row>
    <row r="26" spans="1:5" ht="15.75" x14ac:dyDescent="0.25">
      <c r="A26" s="52">
        <v>93</v>
      </c>
      <c r="B26" s="19" t="s">
        <v>537</v>
      </c>
      <c r="C26" s="68" t="str">
        <f>TEXT(44698093,"0000000000")</f>
        <v>0044698093</v>
      </c>
      <c r="D26" s="20" t="s">
        <v>644</v>
      </c>
      <c r="E26" s="19" t="s">
        <v>661</v>
      </c>
    </row>
    <row r="27" spans="1:5" ht="15.75" x14ac:dyDescent="0.25">
      <c r="A27" s="52">
        <v>94</v>
      </c>
      <c r="B27" s="19" t="s">
        <v>538</v>
      </c>
      <c r="C27" s="68" t="str">
        <f>TEXT(51098593,"0000000000")</f>
        <v>0051098593</v>
      </c>
      <c r="D27" s="20" t="s">
        <v>645</v>
      </c>
      <c r="E27" s="19" t="s">
        <v>661</v>
      </c>
    </row>
    <row r="28" spans="1:5" ht="15.75" x14ac:dyDescent="0.25">
      <c r="A28" s="52">
        <v>95</v>
      </c>
      <c r="B28" s="19" t="s">
        <v>539</v>
      </c>
      <c r="C28" s="68" t="str">
        <f>TEXT(50877652,"0000000000")</f>
        <v>0050877652</v>
      </c>
      <c r="D28" s="20" t="s">
        <v>646</v>
      </c>
      <c r="E28" s="19" t="s">
        <v>661</v>
      </c>
    </row>
    <row r="29" spans="1:5" ht="15.75" x14ac:dyDescent="0.25">
      <c r="A29" s="52">
        <v>96</v>
      </c>
      <c r="B29" s="19" t="s">
        <v>540</v>
      </c>
      <c r="C29" s="68" t="str">
        <f>TEXT(50632103,"0000000000")</f>
        <v>0050632103</v>
      </c>
      <c r="D29" s="20" t="s">
        <v>647</v>
      </c>
      <c r="E29" s="19" t="s">
        <v>661</v>
      </c>
    </row>
    <row r="30" spans="1:5" ht="15.75" x14ac:dyDescent="0.25">
      <c r="A30" s="52">
        <v>97</v>
      </c>
      <c r="B30" s="19" t="s">
        <v>541</v>
      </c>
      <c r="C30" s="68" t="str">
        <f>TEXT(50632668,"0000000000")</f>
        <v>0050632668</v>
      </c>
      <c r="D30" s="20" t="s">
        <v>648</v>
      </c>
      <c r="E30" s="19" t="s">
        <v>661</v>
      </c>
    </row>
    <row r="31" spans="1:5" ht="15.75" x14ac:dyDescent="0.25">
      <c r="A31" s="45">
        <v>98</v>
      </c>
      <c r="B31" s="19" t="s">
        <v>542</v>
      </c>
      <c r="C31" s="68" t="str">
        <f>TEXT(50656620,"0000000000")</f>
        <v>0050656620</v>
      </c>
      <c r="D31" s="20" t="s">
        <v>649</v>
      </c>
      <c r="E31" s="19" t="s">
        <v>661</v>
      </c>
    </row>
    <row r="32" spans="1:5" ht="15.75" x14ac:dyDescent="0.25">
      <c r="A32" s="53">
        <v>99</v>
      </c>
      <c r="B32" s="11" t="s">
        <v>543</v>
      </c>
      <c r="C32" s="68" t="str">
        <f>TEXT(50698455,"0000000000")</f>
        <v>0050698455</v>
      </c>
      <c r="D32" s="20" t="s">
        <v>650</v>
      </c>
      <c r="E32" s="11" t="s">
        <v>661</v>
      </c>
    </row>
    <row r="33" spans="1:5" ht="30" x14ac:dyDescent="0.25">
      <c r="A33" s="57">
        <v>100</v>
      </c>
      <c r="B33" s="11" t="s">
        <v>544</v>
      </c>
      <c r="C33" s="68" t="str">
        <f>TEXT(50710387,"0000000000")</f>
        <v>0050710387</v>
      </c>
      <c r="D33" s="20" t="s">
        <v>651</v>
      </c>
      <c r="E33" s="11" t="s">
        <v>661</v>
      </c>
    </row>
    <row r="34" spans="1:5" ht="15.75" x14ac:dyDescent="0.25">
      <c r="A34" s="58">
        <v>101</v>
      </c>
      <c r="B34" s="19" t="s">
        <v>545</v>
      </c>
      <c r="C34" s="68" t="str">
        <f>TEXT(50656428,"0000000000")</f>
        <v>0050656428</v>
      </c>
      <c r="D34" s="20" t="s">
        <v>652</v>
      </c>
      <c r="E34" s="19" t="s">
        <v>661</v>
      </c>
    </row>
    <row r="35" spans="1:5" ht="15.75" x14ac:dyDescent="0.25">
      <c r="A35" s="58">
        <v>102</v>
      </c>
      <c r="B35" s="19" t="s">
        <v>546</v>
      </c>
      <c r="C35" s="68" t="str">
        <f>TEXT(50631619,"0000000000")</f>
        <v>0050631619</v>
      </c>
      <c r="D35" s="20" t="s">
        <v>653</v>
      </c>
      <c r="E35" s="19" t="s">
        <v>661</v>
      </c>
    </row>
    <row r="36" spans="1:5" ht="15.75" x14ac:dyDescent="0.25">
      <c r="A36" s="57">
        <v>103</v>
      </c>
      <c r="B36" s="11" t="s">
        <v>547</v>
      </c>
      <c r="C36" s="68" t="str">
        <f>TEXT(52100163,"0000000000")</f>
        <v>0052100163</v>
      </c>
      <c r="D36" s="20" t="s">
        <v>654</v>
      </c>
      <c r="E36" s="11" t="s">
        <v>661</v>
      </c>
    </row>
    <row r="37" spans="1:5" ht="15.75" x14ac:dyDescent="0.25">
      <c r="A37" s="58">
        <v>104</v>
      </c>
      <c r="B37" s="19" t="s">
        <v>548</v>
      </c>
      <c r="C37" s="68" t="str">
        <f>TEXT(55055729,"0000000000")</f>
        <v>0055055729</v>
      </c>
      <c r="D37" s="20" t="s">
        <v>655</v>
      </c>
      <c r="E37" s="19" t="s">
        <v>661</v>
      </c>
    </row>
    <row r="38" spans="1:5" ht="15.75" x14ac:dyDescent="0.25">
      <c r="A38" s="58">
        <v>105</v>
      </c>
      <c r="B38" s="19" t="s">
        <v>549</v>
      </c>
      <c r="C38" s="68" t="str">
        <f>TEXT(50699407,"0000000000")</f>
        <v>0050699407</v>
      </c>
      <c r="D38" s="20" t="s">
        <v>656</v>
      </c>
      <c r="E38" s="19" t="s">
        <v>661</v>
      </c>
    </row>
    <row r="39" spans="1:5" ht="15.75" x14ac:dyDescent="0.25">
      <c r="A39" s="57">
        <v>106</v>
      </c>
      <c r="B39" s="11" t="s">
        <v>550</v>
      </c>
      <c r="C39" s="68" t="str">
        <f>TEXT(51879195,"0000000000")</f>
        <v>0051879195</v>
      </c>
      <c r="D39" s="20" t="s">
        <v>657</v>
      </c>
      <c r="E39" s="11" t="s">
        <v>661</v>
      </c>
    </row>
    <row r="40" spans="1:5" ht="15.75" x14ac:dyDescent="0.25">
      <c r="A40" s="45">
        <v>107</v>
      </c>
      <c r="B40" s="19" t="s">
        <v>551</v>
      </c>
      <c r="C40" s="68" t="str">
        <f>TEXT(45018275,"0000000000")</f>
        <v>0045018275</v>
      </c>
      <c r="D40" s="20" t="s">
        <v>658</v>
      </c>
      <c r="E40" s="19" t="s">
        <v>661</v>
      </c>
    </row>
    <row r="41" spans="1:5" ht="15.75" x14ac:dyDescent="0.25">
      <c r="A41" s="58">
        <v>108</v>
      </c>
      <c r="B41" s="19" t="s">
        <v>552</v>
      </c>
      <c r="C41" s="68" t="str">
        <f>TEXT(50697832,"0000000000")</f>
        <v>0050697832</v>
      </c>
      <c r="D41" s="20" t="s">
        <v>659</v>
      </c>
      <c r="E41" s="19" t="s">
        <v>661</v>
      </c>
    </row>
    <row r="42" spans="1:5" ht="15.75" x14ac:dyDescent="0.25">
      <c r="A42" s="58">
        <v>109</v>
      </c>
      <c r="B42" s="19" t="s">
        <v>553</v>
      </c>
      <c r="C42" s="68" t="str">
        <f>TEXT(42449789,"0000000000")</f>
        <v>0042449789</v>
      </c>
      <c r="D42" s="20" t="s">
        <v>662</v>
      </c>
      <c r="E42" s="19" t="s">
        <v>698</v>
      </c>
    </row>
    <row r="43" spans="1:5" ht="15.75" x14ac:dyDescent="0.25">
      <c r="A43" s="58">
        <v>110</v>
      </c>
      <c r="B43" s="19" t="s">
        <v>554</v>
      </c>
      <c r="C43" s="68" t="str">
        <f>TEXT(50697831,"0000000000")</f>
        <v>0050697831</v>
      </c>
      <c r="D43" s="20" t="s">
        <v>663</v>
      </c>
      <c r="E43" s="19" t="s">
        <v>698</v>
      </c>
    </row>
    <row r="44" spans="1:5" ht="15.75" x14ac:dyDescent="0.25">
      <c r="A44" s="58">
        <v>111</v>
      </c>
      <c r="B44" s="19" t="s">
        <v>555</v>
      </c>
      <c r="C44" s="68" t="str">
        <f>TEXT(50632676,"0000000000")</f>
        <v>0050632676</v>
      </c>
      <c r="D44" s="20" t="s">
        <v>664</v>
      </c>
      <c r="E44" s="19" t="s">
        <v>698</v>
      </c>
    </row>
    <row r="45" spans="1:5" ht="15.75" x14ac:dyDescent="0.25">
      <c r="A45" s="58">
        <v>112</v>
      </c>
      <c r="B45" s="19" t="s">
        <v>556</v>
      </c>
      <c r="C45" s="68" t="str">
        <f>TEXT(50670637,"0000000000")</f>
        <v>0050670637</v>
      </c>
      <c r="D45" s="20" t="s">
        <v>665</v>
      </c>
      <c r="E45" s="19" t="s">
        <v>698</v>
      </c>
    </row>
    <row r="46" spans="1:5" ht="15.75" x14ac:dyDescent="0.25">
      <c r="A46" s="58">
        <v>113</v>
      </c>
      <c r="B46" s="19" t="s">
        <v>557</v>
      </c>
      <c r="C46" s="70" t="str">
        <f>TEXT(53828051,"0000000000")</f>
        <v>0053828051</v>
      </c>
      <c r="D46" s="7" t="s">
        <v>666</v>
      </c>
      <c r="E46" s="19" t="s">
        <v>698</v>
      </c>
    </row>
    <row r="47" spans="1:5" ht="15.75" x14ac:dyDescent="0.25">
      <c r="A47" s="58">
        <v>114</v>
      </c>
      <c r="B47" s="19" t="s">
        <v>558</v>
      </c>
      <c r="C47" s="68" t="str">
        <f>TEXT(43075891,"0000000000")</f>
        <v>0043075891</v>
      </c>
      <c r="D47" s="20" t="s">
        <v>667</v>
      </c>
      <c r="E47" s="19" t="s">
        <v>698</v>
      </c>
    </row>
    <row r="48" spans="1:5" ht="15.75" x14ac:dyDescent="0.25">
      <c r="A48" s="58">
        <v>115</v>
      </c>
      <c r="B48" s="19" t="s">
        <v>559</v>
      </c>
      <c r="C48" s="68" t="str">
        <f>TEXT(50670026,"0000000000")</f>
        <v>0050670026</v>
      </c>
      <c r="D48" s="20" t="s">
        <v>668</v>
      </c>
      <c r="E48" s="19" t="s">
        <v>698</v>
      </c>
    </row>
    <row r="49" spans="1:5" ht="15.75" x14ac:dyDescent="0.25">
      <c r="A49" s="58">
        <v>116</v>
      </c>
      <c r="B49" s="19" t="s">
        <v>560</v>
      </c>
      <c r="C49" s="68" t="str">
        <f>TEXT(44659282,"0000000000")</f>
        <v>0044659282</v>
      </c>
      <c r="D49" s="20" t="s">
        <v>669</v>
      </c>
      <c r="E49" s="19" t="s">
        <v>698</v>
      </c>
    </row>
    <row r="50" spans="1:5" ht="15.75" x14ac:dyDescent="0.25">
      <c r="A50" s="58">
        <v>117</v>
      </c>
      <c r="B50" s="19" t="s">
        <v>561</v>
      </c>
      <c r="C50" s="68" t="str">
        <f>TEXT(50656583,"0000000000")</f>
        <v>0050656583</v>
      </c>
      <c r="D50" s="20" t="s">
        <v>670</v>
      </c>
      <c r="E50" s="19" t="s">
        <v>698</v>
      </c>
    </row>
    <row r="51" spans="1:5" ht="15.75" x14ac:dyDescent="0.25">
      <c r="A51" s="58">
        <v>118</v>
      </c>
      <c r="B51" s="19" t="s">
        <v>562</v>
      </c>
      <c r="C51" s="68" t="str">
        <f>TEXT(44658503,"0000000000")</f>
        <v>0044658503</v>
      </c>
      <c r="D51" s="20" t="s">
        <v>671</v>
      </c>
      <c r="E51" s="19" t="s">
        <v>698</v>
      </c>
    </row>
    <row r="52" spans="1:5" ht="15.75" x14ac:dyDescent="0.25">
      <c r="A52" s="58">
        <v>119</v>
      </c>
      <c r="B52" s="19" t="s">
        <v>563</v>
      </c>
      <c r="C52" s="68" t="str">
        <f>TEXT(50676861,"0000000000")</f>
        <v>0050676861</v>
      </c>
      <c r="D52" s="20" t="s">
        <v>672</v>
      </c>
      <c r="E52" s="19" t="s">
        <v>698</v>
      </c>
    </row>
    <row r="53" spans="1:5" ht="15.75" x14ac:dyDescent="0.25">
      <c r="A53" s="58">
        <v>120</v>
      </c>
      <c r="B53" s="19" t="s">
        <v>564</v>
      </c>
      <c r="C53" s="68" t="str">
        <f>TEXT(57543790,"0000000000")</f>
        <v>0057543790</v>
      </c>
      <c r="D53" s="20" t="s">
        <v>673</v>
      </c>
      <c r="E53" s="19" t="s">
        <v>698</v>
      </c>
    </row>
    <row r="54" spans="1:5" ht="30" x14ac:dyDescent="0.25">
      <c r="A54" s="59">
        <v>121</v>
      </c>
      <c r="B54" s="11" t="s">
        <v>565</v>
      </c>
      <c r="C54" s="71" t="s">
        <v>1259</v>
      </c>
      <c r="D54" s="20" t="s">
        <v>674</v>
      </c>
      <c r="E54" s="11" t="s">
        <v>698</v>
      </c>
    </row>
    <row r="55" spans="1:5" ht="15.75" x14ac:dyDescent="0.25">
      <c r="A55" s="60">
        <v>122</v>
      </c>
      <c r="B55" s="19" t="s">
        <v>566</v>
      </c>
      <c r="C55" s="68" t="str">
        <f>TEXT(54861335,"0000000000")</f>
        <v>0054861335</v>
      </c>
      <c r="D55" s="20" t="s">
        <v>675</v>
      </c>
      <c r="E55" s="19" t="s">
        <v>698</v>
      </c>
    </row>
    <row r="56" spans="1:5" ht="15.75" x14ac:dyDescent="0.25">
      <c r="A56" s="60">
        <v>123</v>
      </c>
      <c r="B56" s="19" t="s">
        <v>567</v>
      </c>
      <c r="C56" s="68" t="str">
        <f>TEXT(51098597,"0000000000")</f>
        <v>0051098597</v>
      </c>
      <c r="D56" s="20" t="s">
        <v>676</v>
      </c>
      <c r="E56" s="19" t="s">
        <v>698</v>
      </c>
    </row>
    <row r="57" spans="1:5" ht="15.75" x14ac:dyDescent="0.25">
      <c r="A57" s="60">
        <v>124</v>
      </c>
      <c r="B57" s="19" t="s">
        <v>568</v>
      </c>
      <c r="C57" s="68" t="str">
        <f>TEXT(52908150,"0000000000")</f>
        <v>0052908150</v>
      </c>
      <c r="D57" s="20" t="s">
        <v>677</v>
      </c>
      <c r="E57" s="19" t="s">
        <v>698</v>
      </c>
    </row>
    <row r="58" spans="1:5" ht="15.75" x14ac:dyDescent="0.25">
      <c r="A58" s="60">
        <v>125</v>
      </c>
      <c r="B58" s="19" t="s">
        <v>569</v>
      </c>
      <c r="C58" s="68" t="str">
        <f>TEXT(51475505,"0000000000")</f>
        <v>0051475505</v>
      </c>
      <c r="D58" s="20" t="s">
        <v>678</v>
      </c>
      <c r="E58" s="19" t="s">
        <v>698</v>
      </c>
    </row>
    <row r="59" spans="1:5" ht="15.75" x14ac:dyDescent="0.25">
      <c r="A59" s="60">
        <v>126</v>
      </c>
      <c r="B59" s="19" t="s">
        <v>570</v>
      </c>
      <c r="C59" s="68" t="str">
        <f>TEXT(60019024,"0000000000")</f>
        <v>0060019024</v>
      </c>
      <c r="D59" s="20" t="s">
        <v>679</v>
      </c>
      <c r="E59" s="19" t="s">
        <v>698</v>
      </c>
    </row>
    <row r="60" spans="1:5" ht="15.75" x14ac:dyDescent="0.25">
      <c r="A60" s="60">
        <v>127</v>
      </c>
      <c r="B60" s="19" t="s">
        <v>571</v>
      </c>
      <c r="C60" s="68" t="str">
        <f>TEXT(50697837,"0000000000")</f>
        <v>0050697837</v>
      </c>
      <c r="D60" s="20" t="s">
        <v>680</v>
      </c>
      <c r="E60" s="19" t="s">
        <v>698</v>
      </c>
    </row>
    <row r="61" spans="1:5" ht="15.75" x14ac:dyDescent="0.25">
      <c r="A61" s="60">
        <v>128</v>
      </c>
      <c r="B61" s="19" t="s">
        <v>572</v>
      </c>
      <c r="C61" s="68" t="str">
        <f>TEXT(51495228,"0000000000")</f>
        <v>0051495228</v>
      </c>
      <c r="D61" s="20" t="s">
        <v>681</v>
      </c>
      <c r="E61" s="19" t="s">
        <v>698</v>
      </c>
    </row>
    <row r="62" spans="1:5" ht="15.75" x14ac:dyDescent="0.25">
      <c r="A62" s="60">
        <v>129</v>
      </c>
      <c r="B62" s="19" t="s">
        <v>573</v>
      </c>
      <c r="C62" s="68" t="str">
        <f>TEXT(50699915,"0000000000")</f>
        <v>0050699915</v>
      </c>
      <c r="D62" s="20" t="s">
        <v>682</v>
      </c>
      <c r="E62" s="19" t="s">
        <v>698</v>
      </c>
    </row>
    <row r="63" spans="1:5" ht="15.75" x14ac:dyDescent="0.25">
      <c r="A63" s="60">
        <v>130</v>
      </c>
      <c r="B63" s="19" t="s">
        <v>574</v>
      </c>
      <c r="C63" s="68" t="str">
        <f>TEXT(42297310,"0000000000")</f>
        <v>0042297310</v>
      </c>
      <c r="D63" s="20" t="s">
        <v>683</v>
      </c>
      <c r="E63" s="19" t="s">
        <v>698</v>
      </c>
    </row>
    <row r="64" spans="1:5" ht="15.75" x14ac:dyDescent="0.25">
      <c r="A64" s="60">
        <v>131</v>
      </c>
      <c r="B64" s="19" t="s">
        <v>575</v>
      </c>
      <c r="C64" s="68" t="str">
        <f>TEXT(50699870,"0000000000")</f>
        <v>0050699870</v>
      </c>
      <c r="D64" s="20" t="s">
        <v>684</v>
      </c>
      <c r="E64" s="19" t="s">
        <v>698</v>
      </c>
    </row>
    <row r="65" spans="1:5" ht="15.75" x14ac:dyDescent="0.25">
      <c r="A65" s="60">
        <v>132</v>
      </c>
      <c r="B65" s="19" t="s">
        <v>576</v>
      </c>
      <c r="C65" s="68" t="str">
        <f>TEXT(40412509,"0000000000")</f>
        <v>0040412509</v>
      </c>
      <c r="D65" s="20" t="s">
        <v>685</v>
      </c>
      <c r="E65" s="19" t="s">
        <v>698</v>
      </c>
    </row>
    <row r="66" spans="1:5" ht="15.75" x14ac:dyDescent="0.25">
      <c r="A66" s="60">
        <v>133</v>
      </c>
      <c r="B66" s="19" t="s">
        <v>577</v>
      </c>
      <c r="C66" s="68" t="str">
        <f>TEXT(50710364,"0000000000")</f>
        <v>0050710364</v>
      </c>
      <c r="D66" s="20" t="s">
        <v>686</v>
      </c>
      <c r="E66" s="19" t="s">
        <v>698</v>
      </c>
    </row>
    <row r="67" spans="1:5" ht="15.75" x14ac:dyDescent="0.25">
      <c r="A67" s="60">
        <v>134</v>
      </c>
      <c r="B67" s="19" t="s">
        <v>578</v>
      </c>
      <c r="C67" s="68" t="str">
        <f>TEXT(50632669,"0000000000")</f>
        <v>0050632669</v>
      </c>
      <c r="D67" s="20" t="s">
        <v>687</v>
      </c>
      <c r="E67" s="19" t="s">
        <v>698</v>
      </c>
    </row>
    <row r="68" spans="1:5" ht="15.75" x14ac:dyDescent="0.25">
      <c r="A68" s="60">
        <v>135</v>
      </c>
      <c r="B68" s="19" t="s">
        <v>579</v>
      </c>
      <c r="C68" s="68" t="str">
        <f>TEXT(49101120,"0000000000")</f>
        <v>0049101120</v>
      </c>
      <c r="D68" s="20" t="s">
        <v>688</v>
      </c>
      <c r="E68" s="19" t="s">
        <v>698</v>
      </c>
    </row>
    <row r="69" spans="1:5" ht="15.75" x14ac:dyDescent="0.25">
      <c r="A69" s="60">
        <v>136</v>
      </c>
      <c r="B69" s="19" t="s">
        <v>580</v>
      </c>
      <c r="C69" s="68" t="str">
        <f>TEXT(51475206,"0000000000")</f>
        <v>0051475206</v>
      </c>
      <c r="D69" s="20" t="s">
        <v>689</v>
      </c>
      <c r="E69" s="19" t="s">
        <v>698</v>
      </c>
    </row>
    <row r="70" spans="1:5" ht="15.75" x14ac:dyDescent="0.25">
      <c r="A70" s="60">
        <v>137</v>
      </c>
      <c r="B70" s="19" t="s">
        <v>581</v>
      </c>
      <c r="C70" s="68" t="str">
        <f>TEXT(53482634,"0000000000")</f>
        <v>0053482634</v>
      </c>
      <c r="D70" s="20" t="s">
        <v>690</v>
      </c>
      <c r="E70" s="19" t="s">
        <v>698</v>
      </c>
    </row>
    <row r="71" spans="1:5" ht="15.75" x14ac:dyDescent="0.25">
      <c r="A71" s="60">
        <v>138</v>
      </c>
      <c r="B71" s="19" t="s">
        <v>582</v>
      </c>
      <c r="C71" s="68" t="str">
        <f>TEXT(50875747,"0000000000")</f>
        <v>0050875747</v>
      </c>
      <c r="D71" s="20" t="s">
        <v>691</v>
      </c>
      <c r="E71" s="19" t="s">
        <v>698</v>
      </c>
    </row>
    <row r="72" spans="1:5" ht="15.75" x14ac:dyDescent="0.25">
      <c r="A72" s="60">
        <v>139</v>
      </c>
      <c r="B72" s="19" t="s">
        <v>583</v>
      </c>
      <c r="C72" s="68" t="str">
        <f>TEXT(53218332,"0000000000")</f>
        <v>0053218332</v>
      </c>
      <c r="D72" s="20" t="s">
        <v>692</v>
      </c>
      <c r="E72" s="19" t="s">
        <v>698</v>
      </c>
    </row>
    <row r="73" spans="1:5" ht="15.75" x14ac:dyDescent="0.25">
      <c r="A73" s="60">
        <v>140</v>
      </c>
      <c r="B73" s="19" t="s">
        <v>584</v>
      </c>
      <c r="C73" s="68" t="str">
        <f>TEXT(40570780,"0000000000")</f>
        <v>0040570780</v>
      </c>
      <c r="D73" s="20" t="s">
        <v>693</v>
      </c>
      <c r="E73" s="19" t="s">
        <v>698</v>
      </c>
    </row>
    <row r="74" spans="1:5" ht="15.75" x14ac:dyDescent="0.25">
      <c r="A74" s="56">
        <v>141</v>
      </c>
      <c r="B74" s="19" t="s">
        <v>585</v>
      </c>
      <c r="C74" s="68" t="str">
        <f>TEXT(40570700,"0000000000")</f>
        <v>0040570700</v>
      </c>
      <c r="D74" s="20" t="s">
        <v>694</v>
      </c>
      <c r="E74" s="19" t="s">
        <v>698</v>
      </c>
    </row>
    <row r="75" spans="1:5" ht="15.75" x14ac:dyDescent="0.25">
      <c r="A75" s="56">
        <v>142</v>
      </c>
      <c r="B75" s="19" t="s">
        <v>586</v>
      </c>
      <c r="C75" s="68" t="str">
        <f>TEXT(55815015,"0000000000")</f>
        <v>0055815015</v>
      </c>
      <c r="D75" s="20" t="s">
        <v>695</v>
      </c>
      <c r="E75" s="19" t="s">
        <v>698</v>
      </c>
    </row>
    <row r="76" spans="1:5" ht="15.75" x14ac:dyDescent="0.25">
      <c r="A76" s="56">
        <v>143</v>
      </c>
      <c r="B76" s="19" t="s">
        <v>587</v>
      </c>
      <c r="C76" s="70" t="str">
        <f>TEXT(43033492,"0000000000")</f>
        <v>0043033492</v>
      </c>
      <c r="D76" s="7" t="s">
        <v>696</v>
      </c>
      <c r="E76" s="19" t="s">
        <v>698</v>
      </c>
    </row>
    <row r="77" spans="1:5" ht="15.75" x14ac:dyDescent="0.25">
      <c r="A77" s="56">
        <v>144</v>
      </c>
      <c r="B77" s="19" t="s">
        <v>588</v>
      </c>
      <c r="C77" s="68" t="str">
        <f>TEXT(40099622,"0000000000")</f>
        <v>0040099622</v>
      </c>
      <c r="D77" s="20" t="s">
        <v>697</v>
      </c>
      <c r="E77" s="19" t="s">
        <v>698</v>
      </c>
    </row>
    <row r="78" spans="1:5" ht="15.75" x14ac:dyDescent="0.25">
      <c r="A78" s="56">
        <v>145</v>
      </c>
      <c r="B78" s="19" t="s">
        <v>589</v>
      </c>
      <c r="C78" s="68" t="str">
        <f>TEXT(51671196,"0000000000")</f>
        <v>0051671196</v>
      </c>
      <c r="D78" s="20" t="s">
        <v>699</v>
      </c>
      <c r="E78" s="19" t="s">
        <v>734</v>
      </c>
    </row>
    <row r="79" spans="1:5" ht="15.75" x14ac:dyDescent="0.25">
      <c r="A79" s="45">
        <v>146</v>
      </c>
      <c r="B79" s="19" t="s">
        <v>590</v>
      </c>
      <c r="C79" s="70" t="str">
        <f>TEXT(51474072,"0000000000")</f>
        <v>0051474072</v>
      </c>
      <c r="D79" s="7" t="s">
        <v>700</v>
      </c>
      <c r="E79" s="19" t="s">
        <v>734</v>
      </c>
    </row>
    <row r="80" spans="1:5" ht="15.75" x14ac:dyDescent="0.25">
      <c r="A80" s="56">
        <v>147</v>
      </c>
      <c r="B80" s="19" t="s">
        <v>591</v>
      </c>
      <c r="C80" s="68" t="str">
        <f>TEXT(52330707,"0000000000")</f>
        <v>0052330707</v>
      </c>
      <c r="D80" s="20" t="s">
        <v>701</v>
      </c>
      <c r="E80" s="19" t="s">
        <v>734</v>
      </c>
    </row>
    <row r="81" spans="1:5" ht="30" x14ac:dyDescent="0.25">
      <c r="A81" s="55">
        <v>148</v>
      </c>
      <c r="B81" s="11" t="s">
        <v>592</v>
      </c>
      <c r="C81" s="68" t="str">
        <f>TEXT(50791360,"0000000000")</f>
        <v>0050791360</v>
      </c>
      <c r="D81" s="20" t="s">
        <v>702</v>
      </c>
      <c r="E81" s="11" t="s">
        <v>734</v>
      </c>
    </row>
    <row r="82" spans="1:5" ht="15.75" x14ac:dyDescent="0.25">
      <c r="A82" s="56">
        <v>149</v>
      </c>
      <c r="B82" s="19" t="s">
        <v>593</v>
      </c>
      <c r="C82" s="70" t="str">
        <f>TEXT(57456114,"0000000000")</f>
        <v>0057456114</v>
      </c>
      <c r="D82" s="7" t="s">
        <v>703</v>
      </c>
      <c r="E82" s="19" t="s">
        <v>734</v>
      </c>
    </row>
    <row r="83" spans="1:5" ht="15.75" x14ac:dyDescent="0.25">
      <c r="A83" s="56">
        <v>150</v>
      </c>
      <c r="B83" s="19" t="s">
        <v>594</v>
      </c>
      <c r="C83" s="68" t="str">
        <f>TEXT(44539311,"0000000000")</f>
        <v>0044539311</v>
      </c>
      <c r="D83" s="20" t="s">
        <v>704</v>
      </c>
      <c r="E83" s="19" t="s">
        <v>734</v>
      </c>
    </row>
    <row r="84" spans="1:5" ht="15.75" x14ac:dyDescent="0.25">
      <c r="A84" s="56">
        <v>151</v>
      </c>
      <c r="B84" s="19" t="s">
        <v>595</v>
      </c>
      <c r="C84" s="68" t="str">
        <f>TEXT(48284398,"0000000000")</f>
        <v>0048284398</v>
      </c>
      <c r="D84" s="20" t="s">
        <v>705</v>
      </c>
      <c r="E84" s="19" t="s">
        <v>734</v>
      </c>
    </row>
    <row r="85" spans="1:5" ht="15.75" x14ac:dyDescent="0.25">
      <c r="A85" s="56">
        <v>152</v>
      </c>
      <c r="B85" s="19" t="s">
        <v>596</v>
      </c>
      <c r="C85" s="68" t="str">
        <f>TEXT(50877656,"0000000000")</f>
        <v>0050877656</v>
      </c>
      <c r="D85" s="20" t="s">
        <v>706</v>
      </c>
      <c r="E85" s="19" t="s">
        <v>734</v>
      </c>
    </row>
    <row r="86" spans="1:5" ht="15.75" x14ac:dyDescent="0.25">
      <c r="A86" s="45">
        <v>153</v>
      </c>
      <c r="B86" s="19" t="s">
        <v>597</v>
      </c>
      <c r="C86" s="68" t="str">
        <f>TEXT(51098596,"0000000000")</f>
        <v>0051098596</v>
      </c>
      <c r="D86" s="20" t="s">
        <v>707</v>
      </c>
      <c r="E86" s="19" t="s">
        <v>734</v>
      </c>
    </row>
    <row r="87" spans="1:5" ht="15.75" x14ac:dyDescent="0.25">
      <c r="A87" s="56">
        <v>154</v>
      </c>
      <c r="B87" s="19" t="s">
        <v>598</v>
      </c>
      <c r="C87" s="68" t="str">
        <f>TEXT(41812658,"0000000000")</f>
        <v>0041812658</v>
      </c>
      <c r="D87" s="20" t="s">
        <v>708</v>
      </c>
      <c r="E87" s="19" t="s">
        <v>734</v>
      </c>
    </row>
    <row r="88" spans="1:5" ht="15.75" x14ac:dyDescent="0.25">
      <c r="A88" s="56">
        <v>155</v>
      </c>
      <c r="B88" s="19" t="s">
        <v>599</v>
      </c>
      <c r="C88" s="68" t="str">
        <f>TEXT(52032023,"0000000000")</f>
        <v>0052032023</v>
      </c>
      <c r="D88" s="20" t="s">
        <v>233</v>
      </c>
      <c r="E88" s="19" t="s">
        <v>734</v>
      </c>
    </row>
    <row r="89" spans="1:5" ht="15.75" x14ac:dyDescent="0.25">
      <c r="A89" s="56">
        <v>156</v>
      </c>
      <c r="B89" s="19" t="s">
        <v>600</v>
      </c>
      <c r="C89" s="68" t="str">
        <f>TEXT(58770818,"0000000000")</f>
        <v>0058770818</v>
      </c>
      <c r="D89" s="20" t="s">
        <v>709</v>
      </c>
      <c r="E89" s="19" t="s">
        <v>734</v>
      </c>
    </row>
    <row r="90" spans="1:5" ht="15.75" x14ac:dyDescent="0.25">
      <c r="A90" s="56">
        <v>157</v>
      </c>
      <c r="B90" s="19" t="s">
        <v>601</v>
      </c>
      <c r="C90" s="68" t="str">
        <f>TEXT(47319615,"0000000000")</f>
        <v>0047319615</v>
      </c>
      <c r="D90" s="20" t="s">
        <v>710</v>
      </c>
      <c r="E90" s="19" t="s">
        <v>734</v>
      </c>
    </row>
    <row r="91" spans="1:5" ht="15.75" x14ac:dyDescent="0.25">
      <c r="A91" s="56">
        <v>158</v>
      </c>
      <c r="B91" s="19" t="s">
        <v>602</v>
      </c>
      <c r="C91" s="68" t="str">
        <f>TEXT(46546084,"0000000000")</f>
        <v>0046546084</v>
      </c>
      <c r="D91" s="20" t="s">
        <v>711</v>
      </c>
      <c r="E91" s="19" t="s">
        <v>734</v>
      </c>
    </row>
    <row r="92" spans="1:5" ht="15.75" x14ac:dyDescent="0.25">
      <c r="A92" s="56">
        <v>159</v>
      </c>
      <c r="B92" s="19" t="s">
        <v>603</v>
      </c>
      <c r="C92" s="68" t="str">
        <f>TEXT(35889162,"0000000000")</f>
        <v>0035889162</v>
      </c>
      <c r="D92" s="20" t="s">
        <v>712</v>
      </c>
      <c r="E92" s="19" t="s">
        <v>734</v>
      </c>
    </row>
    <row r="93" spans="1:5" ht="15.75" x14ac:dyDescent="0.25">
      <c r="A93" s="56">
        <v>160</v>
      </c>
      <c r="B93" s="19" t="s">
        <v>604</v>
      </c>
      <c r="C93" s="68" t="str">
        <f>TEXT(55542006,"0000000000")</f>
        <v>0055542006</v>
      </c>
      <c r="D93" s="20" t="s">
        <v>713</v>
      </c>
      <c r="E93" s="19" t="s">
        <v>734</v>
      </c>
    </row>
    <row r="94" spans="1:5" ht="15.75" x14ac:dyDescent="0.25">
      <c r="A94" s="56">
        <v>161</v>
      </c>
      <c r="B94" s="19" t="s">
        <v>605</v>
      </c>
      <c r="C94" s="68" t="str">
        <f>TEXT(51495219,"0000000000")</f>
        <v>0051495219</v>
      </c>
      <c r="D94" s="20" t="s">
        <v>714</v>
      </c>
      <c r="E94" s="19" t="s">
        <v>734</v>
      </c>
    </row>
    <row r="95" spans="1:5" ht="15.75" x14ac:dyDescent="0.25">
      <c r="A95" s="56">
        <v>162</v>
      </c>
      <c r="B95" s="19" t="s">
        <v>606</v>
      </c>
      <c r="C95" s="68" t="str">
        <f>TEXT(66185440,"0000000000")</f>
        <v>0066185440</v>
      </c>
      <c r="D95" s="20" t="s">
        <v>715</v>
      </c>
      <c r="E95" s="19" t="s">
        <v>734</v>
      </c>
    </row>
    <row r="96" spans="1:5" ht="15.75" x14ac:dyDescent="0.25">
      <c r="A96" s="52">
        <v>163</v>
      </c>
      <c r="B96" s="19" t="s">
        <v>607</v>
      </c>
      <c r="C96" s="68" t="str">
        <f>TEXT(44659284,"0000000000")</f>
        <v>0044659284</v>
      </c>
      <c r="D96" s="20" t="s">
        <v>716</v>
      </c>
      <c r="E96" s="19" t="s">
        <v>734</v>
      </c>
    </row>
    <row r="97" spans="1:5" ht="15.75" x14ac:dyDescent="0.25">
      <c r="A97" s="52">
        <v>164</v>
      </c>
      <c r="B97" s="19" t="s">
        <v>608</v>
      </c>
      <c r="C97" s="68" t="str">
        <f>TEXT(60018956,"0000000000")</f>
        <v>0060018956</v>
      </c>
      <c r="D97" s="20" t="s">
        <v>717</v>
      </c>
      <c r="E97" s="19" t="s">
        <v>734</v>
      </c>
    </row>
    <row r="98" spans="1:5" ht="15.75" x14ac:dyDescent="0.25">
      <c r="A98" s="52">
        <v>165</v>
      </c>
      <c r="B98" s="19" t="s">
        <v>609</v>
      </c>
      <c r="C98" s="68" t="str">
        <f>TEXT(50697842,"0000000000")</f>
        <v>0050697842</v>
      </c>
      <c r="D98" s="20" t="s">
        <v>718</v>
      </c>
      <c r="E98" s="19" t="s">
        <v>734</v>
      </c>
    </row>
    <row r="99" spans="1:5" ht="15.75" x14ac:dyDescent="0.25">
      <c r="A99" s="52">
        <v>166</v>
      </c>
      <c r="B99" s="19" t="s">
        <v>610</v>
      </c>
      <c r="C99" s="68" t="str">
        <f>TEXT(57881824,"0000000000")</f>
        <v>0057881824</v>
      </c>
      <c r="D99" s="20" t="s">
        <v>719</v>
      </c>
      <c r="E99" s="19" t="s">
        <v>734</v>
      </c>
    </row>
    <row r="100" spans="1:5" ht="15.75" x14ac:dyDescent="0.25">
      <c r="A100" s="52">
        <v>167</v>
      </c>
      <c r="B100" s="19" t="s">
        <v>611</v>
      </c>
      <c r="C100" s="68" t="str">
        <f>TEXT(52440723,"0000000000")</f>
        <v>0052440723</v>
      </c>
      <c r="D100" s="20" t="s">
        <v>720</v>
      </c>
      <c r="E100" s="19" t="s">
        <v>734</v>
      </c>
    </row>
    <row r="101" spans="1:5" ht="15.75" x14ac:dyDescent="0.25">
      <c r="A101" s="52">
        <v>168</v>
      </c>
      <c r="B101" s="19" t="s">
        <v>612</v>
      </c>
      <c r="C101" s="68" t="str">
        <f>TEXT(50656429,"0000000000")</f>
        <v>0050656429</v>
      </c>
      <c r="D101" s="20" t="s">
        <v>721</v>
      </c>
      <c r="E101" s="19" t="s">
        <v>734</v>
      </c>
    </row>
    <row r="102" spans="1:5" ht="15.75" x14ac:dyDescent="0.25">
      <c r="A102" s="52">
        <v>169</v>
      </c>
      <c r="B102" s="19" t="s">
        <v>613</v>
      </c>
      <c r="C102" s="68" t="str">
        <f>TEXT(29543415,"0000000000")</f>
        <v>0029543415</v>
      </c>
      <c r="D102" s="20" t="s">
        <v>722</v>
      </c>
      <c r="E102" s="19" t="s">
        <v>734</v>
      </c>
    </row>
    <row r="103" spans="1:5" ht="15.75" x14ac:dyDescent="0.25">
      <c r="A103" s="52">
        <v>170</v>
      </c>
      <c r="B103" s="19" t="s">
        <v>614</v>
      </c>
      <c r="C103" s="68" t="str">
        <f>TEXT(51319805,"0000000000")</f>
        <v>0051319805</v>
      </c>
      <c r="D103" s="20" t="s">
        <v>723</v>
      </c>
      <c r="E103" s="19" t="s">
        <v>734</v>
      </c>
    </row>
    <row r="104" spans="1:5" ht="15.75" x14ac:dyDescent="0.25">
      <c r="A104" s="52">
        <v>171</v>
      </c>
      <c r="B104" s="19" t="s">
        <v>615</v>
      </c>
      <c r="C104" s="68" t="str">
        <f>TEXT(50718553,"0000000000")</f>
        <v>0050718553</v>
      </c>
      <c r="D104" s="20" t="s">
        <v>724</v>
      </c>
      <c r="E104" s="19" t="s">
        <v>734</v>
      </c>
    </row>
    <row r="105" spans="1:5" ht="15.75" x14ac:dyDescent="0.25">
      <c r="A105" s="52">
        <v>172</v>
      </c>
      <c r="B105" s="19" t="s">
        <v>616</v>
      </c>
      <c r="C105" s="72" t="s">
        <v>1260</v>
      </c>
      <c r="D105" s="23" t="s">
        <v>725</v>
      </c>
      <c r="E105" s="19" t="s">
        <v>734</v>
      </c>
    </row>
    <row r="106" spans="1:5" ht="15.75" x14ac:dyDescent="0.25">
      <c r="A106" s="52">
        <v>173</v>
      </c>
      <c r="B106" s="19" t="s">
        <v>617</v>
      </c>
      <c r="C106" s="72" t="s">
        <v>1261</v>
      </c>
      <c r="D106" s="23" t="s">
        <v>726</v>
      </c>
      <c r="E106" s="19" t="s">
        <v>734</v>
      </c>
    </row>
    <row r="107" spans="1:5" ht="15.75" x14ac:dyDescent="0.25">
      <c r="A107" s="52">
        <v>174</v>
      </c>
      <c r="B107" s="19" t="s">
        <v>618</v>
      </c>
      <c r="C107" s="68" t="str">
        <f>TEXT(44630614,"0000000000")</f>
        <v>0044630614</v>
      </c>
      <c r="D107" s="20" t="s">
        <v>727</v>
      </c>
      <c r="E107" s="19" t="s">
        <v>734</v>
      </c>
    </row>
    <row r="108" spans="1:5" ht="15.75" x14ac:dyDescent="0.25">
      <c r="A108" s="52">
        <v>175</v>
      </c>
      <c r="B108" s="19" t="s">
        <v>619</v>
      </c>
      <c r="C108" s="68" t="str">
        <f>TEXT(57226676,"0000000000")</f>
        <v>0057226676</v>
      </c>
      <c r="D108" s="20" t="s">
        <v>728</v>
      </c>
      <c r="E108" s="19" t="s">
        <v>734</v>
      </c>
    </row>
    <row r="109" spans="1:5" ht="15.75" x14ac:dyDescent="0.25">
      <c r="A109" s="52">
        <v>176</v>
      </c>
      <c r="B109" s="19" t="s">
        <v>620</v>
      </c>
      <c r="C109" s="68" t="str">
        <f>TEXT(50719968,"0000000000")</f>
        <v>0050719968</v>
      </c>
      <c r="D109" s="20" t="s">
        <v>729</v>
      </c>
      <c r="E109" s="19" t="s">
        <v>734</v>
      </c>
    </row>
    <row r="110" spans="1:5" ht="15.75" x14ac:dyDescent="0.25">
      <c r="A110" s="52">
        <v>177</v>
      </c>
      <c r="B110" s="19" t="s">
        <v>621</v>
      </c>
      <c r="C110" s="68" t="str">
        <f>TEXT(56864389,"0000000000")</f>
        <v>0056864389</v>
      </c>
      <c r="D110" s="20" t="s">
        <v>730</v>
      </c>
      <c r="E110" s="19" t="s">
        <v>734</v>
      </c>
    </row>
    <row r="111" spans="1:5" ht="15.75" x14ac:dyDescent="0.25">
      <c r="A111" s="52">
        <v>178</v>
      </c>
      <c r="B111" s="19" t="s">
        <v>622</v>
      </c>
      <c r="C111" s="68" t="str">
        <f>TEXT(50699408,"0000000000")</f>
        <v>0050699408</v>
      </c>
      <c r="D111" s="20" t="s">
        <v>731</v>
      </c>
      <c r="E111" s="19" t="s">
        <v>734</v>
      </c>
    </row>
    <row r="112" spans="1:5" ht="15.75" x14ac:dyDescent="0.25">
      <c r="A112" s="52">
        <v>179</v>
      </c>
      <c r="B112" s="19" t="s">
        <v>623</v>
      </c>
      <c r="C112" s="68" t="str">
        <f>TEXT(53218318,"0000000000")</f>
        <v>0053218318</v>
      </c>
      <c r="D112" s="20" t="s">
        <v>732</v>
      </c>
      <c r="E112" s="19" t="s">
        <v>734</v>
      </c>
    </row>
    <row r="113" spans="1:5" ht="15.75" x14ac:dyDescent="0.25">
      <c r="A113" s="61">
        <v>180</v>
      </c>
      <c r="B113" s="19" t="s">
        <v>735</v>
      </c>
      <c r="C113" s="68" t="str">
        <f>TEXT(58965300,"0000000000")</f>
        <v>0058965300</v>
      </c>
      <c r="D113" s="20" t="s">
        <v>733</v>
      </c>
      <c r="E113" s="19" t="s">
        <v>734</v>
      </c>
    </row>
  </sheetData>
  <mergeCells count="8">
    <mergeCell ref="A1:E1"/>
    <mergeCell ref="A2:E2"/>
    <mergeCell ref="A3:E3"/>
    <mergeCell ref="A4:A5"/>
    <mergeCell ref="B4:B5"/>
    <mergeCell ref="D4:D5"/>
    <mergeCell ref="E4:E5"/>
    <mergeCell ref="C4:C5"/>
  </mergeCells>
  <conditionalFormatting sqref="D22">
    <cfRule type="containsText" priority="1" operator="containsText" text="Bayu Dwi Putra">
      <formula>NOT(ISERROR(SEARCH("Bayu Dwi Putra",D22)))</formula>
    </cfRule>
    <cfRule type="containsText" dxfId="14" priority="2" operator="containsText" text="Bayu Dwi Putra">
      <formula>NOT(ISERROR(SEARCH("Bayu Dwi Putra",D22)))</formula>
    </cfRule>
  </conditionalFormatting>
  <conditionalFormatting sqref="D16">
    <cfRule type="containsText" priority="3" operator="containsText" text="Bayu Dwi Putra">
      <formula>NOT(ISERROR(SEARCH("Bayu Dwi Putra",D16)))</formula>
    </cfRule>
    <cfRule type="containsText" dxfId="13" priority="4" operator="containsText" text="Bayu Dwi Putra">
      <formula>NOT(ISERROR(SEARCH("Bayu Dwi Putra",D16)))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opLeftCell="A47" zoomScaleNormal="100" workbookViewId="0">
      <selection activeCell="B59" activeCellId="2" sqref="B6:B7 B22 B59:B60"/>
    </sheetView>
  </sheetViews>
  <sheetFormatPr defaultRowHeight="15" x14ac:dyDescent="0.25"/>
  <cols>
    <col min="1" max="1" width="9.7109375" customWidth="1"/>
    <col min="2" max="3" width="17.42578125" customWidth="1"/>
    <col min="4" max="4" width="32.28515625" customWidth="1"/>
    <col min="5" max="5" width="14.4257812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5.75" x14ac:dyDescent="0.25">
      <c r="A3" s="89" t="s">
        <v>736</v>
      </c>
      <c r="B3" s="89"/>
      <c r="C3" s="89"/>
      <c r="D3" s="89"/>
      <c r="E3" s="89"/>
    </row>
    <row r="4" spans="1:5" ht="15.75" customHeight="1" x14ac:dyDescent="0.25">
      <c r="A4" s="88" t="s">
        <v>5</v>
      </c>
      <c r="B4" s="88" t="s">
        <v>4</v>
      </c>
      <c r="C4" s="90" t="s">
        <v>1080</v>
      </c>
      <c r="D4" s="88" t="s">
        <v>2</v>
      </c>
      <c r="E4" s="88" t="s">
        <v>3</v>
      </c>
    </row>
    <row r="5" spans="1:5" ht="15.75" customHeight="1" x14ac:dyDescent="0.25">
      <c r="A5" s="88"/>
      <c r="B5" s="88"/>
      <c r="C5" s="91"/>
      <c r="D5" s="88"/>
      <c r="E5" s="88"/>
    </row>
    <row r="6" spans="1:5" ht="15.75" x14ac:dyDescent="0.25">
      <c r="A6" s="53">
        <v>1</v>
      </c>
      <c r="B6" s="19" t="s">
        <v>737</v>
      </c>
      <c r="C6" s="73" t="s">
        <v>1262</v>
      </c>
      <c r="D6" s="24" t="s">
        <v>808</v>
      </c>
      <c r="E6" s="11" t="s">
        <v>841</v>
      </c>
    </row>
    <row r="7" spans="1:5" ht="15.75" x14ac:dyDescent="0.25">
      <c r="A7" s="53">
        <v>2</v>
      </c>
      <c r="B7" s="19" t="s">
        <v>738</v>
      </c>
      <c r="C7" s="73" t="s">
        <v>1263</v>
      </c>
      <c r="D7" s="25" t="s">
        <v>809</v>
      </c>
      <c r="E7" s="11" t="s">
        <v>841</v>
      </c>
    </row>
    <row r="8" spans="1:5" ht="15.75" x14ac:dyDescent="0.25">
      <c r="A8" s="54">
        <v>3</v>
      </c>
      <c r="B8" s="19" t="s">
        <v>739</v>
      </c>
      <c r="C8" s="73" t="s">
        <v>1264</v>
      </c>
      <c r="D8" s="25" t="s">
        <v>810</v>
      </c>
      <c r="E8" s="11" t="s">
        <v>841</v>
      </c>
    </row>
    <row r="9" spans="1:5" ht="15.75" x14ac:dyDescent="0.25">
      <c r="A9" s="54">
        <v>4</v>
      </c>
      <c r="B9" s="19" t="s">
        <v>740</v>
      </c>
      <c r="C9" s="73" t="s">
        <v>1265</v>
      </c>
      <c r="D9" s="25" t="s">
        <v>811</v>
      </c>
      <c r="E9" s="11" t="s">
        <v>841</v>
      </c>
    </row>
    <row r="10" spans="1:5" ht="15.75" x14ac:dyDescent="0.25">
      <c r="A10" s="54">
        <v>5</v>
      </c>
      <c r="B10" s="19" t="s">
        <v>741</v>
      </c>
      <c r="C10" s="73" t="s">
        <v>1266</v>
      </c>
      <c r="D10" s="25" t="s">
        <v>812</v>
      </c>
      <c r="E10" s="11" t="s">
        <v>841</v>
      </c>
    </row>
    <row r="11" spans="1:5" ht="15.75" x14ac:dyDescent="0.25">
      <c r="A11" s="54">
        <v>6</v>
      </c>
      <c r="B11" s="19" t="s">
        <v>742</v>
      </c>
      <c r="C11" s="73" t="s">
        <v>1267</v>
      </c>
      <c r="D11" s="25" t="s">
        <v>813</v>
      </c>
      <c r="E11" s="11" t="s">
        <v>841</v>
      </c>
    </row>
    <row r="12" spans="1:5" ht="15.75" x14ac:dyDescent="0.25">
      <c r="A12" s="54">
        <v>7</v>
      </c>
      <c r="B12" s="19" t="s">
        <v>743</v>
      </c>
      <c r="C12" s="73" t="s">
        <v>1268</v>
      </c>
      <c r="D12" s="25" t="s">
        <v>814</v>
      </c>
      <c r="E12" s="11" t="s">
        <v>841</v>
      </c>
    </row>
    <row r="13" spans="1:5" ht="15.75" x14ac:dyDescent="0.25">
      <c r="A13" s="54">
        <v>8</v>
      </c>
      <c r="B13" s="19" t="s">
        <v>744</v>
      </c>
      <c r="C13" s="73" t="s">
        <v>1269</v>
      </c>
      <c r="D13" s="25" t="s">
        <v>815</v>
      </c>
      <c r="E13" s="11" t="s">
        <v>841</v>
      </c>
    </row>
    <row r="14" spans="1:5" ht="15.75" x14ac:dyDescent="0.25">
      <c r="A14" s="54">
        <v>9</v>
      </c>
      <c r="B14" s="19" t="s">
        <v>745</v>
      </c>
      <c r="C14" s="73" t="s">
        <v>1270</v>
      </c>
      <c r="D14" s="25" t="s">
        <v>816</v>
      </c>
      <c r="E14" s="11" t="s">
        <v>841</v>
      </c>
    </row>
    <row r="15" spans="1:5" ht="15.75" x14ac:dyDescent="0.25">
      <c r="A15" s="54">
        <v>10</v>
      </c>
      <c r="B15" s="19" t="s">
        <v>746</v>
      </c>
      <c r="C15" s="73" t="s">
        <v>1271</v>
      </c>
      <c r="D15" s="25" t="s">
        <v>817</v>
      </c>
      <c r="E15" s="11" t="s">
        <v>841</v>
      </c>
    </row>
    <row r="16" spans="1:5" ht="15.75" x14ac:dyDescent="0.25">
      <c r="A16" s="54">
        <v>11</v>
      </c>
      <c r="B16" s="19" t="s">
        <v>747</v>
      </c>
      <c r="C16" s="73" t="s">
        <v>1272</v>
      </c>
      <c r="D16" s="25" t="s">
        <v>818</v>
      </c>
      <c r="E16" s="11" t="s">
        <v>841</v>
      </c>
    </row>
    <row r="17" spans="1:5" ht="15.75" x14ac:dyDescent="0.25">
      <c r="A17" s="54">
        <v>12</v>
      </c>
      <c r="B17" s="19" t="s">
        <v>748</v>
      </c>
      <c r="C17" s="73" t="s">
        <v>1273</v>
      </c>
      <c r="D17" s="26" t="s">
        <v>819</v>
      </c>
      <c r="E17" s="11" t="s">
        <v>841</v>
      </c>
    </row>
    <row r="18" spans="1:5" ht="15.75" x14ac:dyDescent="0.25">
      <c r="A18" s="54">
        <v>13</v>
      </c>
      <c r="B18" s="19" t="s">
        <v>749</v>
      </c>
      <c r="C18" s="73" t="s">
        <v>1274</v>
      </c>
      <c r="D18" s="25" t="s">
        <v>820</v>
      </c>
      <c r="E18" s="11" t="s">
        <v>841</v>
      </c>
    </row>
    <row r="19" spans="1:5" ht="15.75" x14ac:dyDescent="0.25">
      <c r="A19" s="54">
        <v>14</v>
      </c>
      <c r="B19" s="19" t="s">
        <v>750</v>
      </c>
      <c r="C19" s="73" t="s">
        <v>1275</v>
      </c>
      <c r="D19" s="25" t="s">
        <v>821</v>
      </c>
      <c r="E19" s="11" t="s">
        <v>841</v>
      </c>
    </row>
    <row r="20" spans="1:5" ht="15.75" x14ac:dyDescent="0.25">
      <c r="A20" s="54">
        <v>15</v>
      </c>
      <c r="B20" s="19" t="s">
        <v>751</v>
      </c>
      <c r="C20" s="73" t="s">
        <v>1276</v>
      </c>
      <c r="D20" s="25" t="s">
        <v>822</v>
      </c>
      <c r="E20" s="11" t="s">
        <v>841</v>
      </c>
    </row>
    <row r="21" spans="1:5" ht="15.75" x14ac:dyDescent="0.25">
      <c r="A21" s="54">
        <v>16</v>
      </c>
      <c r="B21" s="19" t="s">
        <v>752</v>
      </c>
      <c r="C21" s="73" t="s">
        <v>1277</v>
      </c>
      <c r="D21" s="25" t="s">
        <v>823</v>
      </c>
      <c r="E21" s="11" t="s">
        <v>841</v>
      </c>
    </row>
    <row r="22" spans="1:5" ht="15.75" x14ac:dyDescent="0.25">
      <c r="A22" s="53">
        <v>17</v>
      </c>
      <c r="B22" s="19" t="s">
        <v>753</v>
      </c>
      <c r="C22" s="73" t="s">
        <v>1278</v>
      </c>
      <c r="D22" s="25" t="s">
        <v>824</v>
      </c>
      <c r="E22" s="11" t="s">
        <v>841</v>
      </c>
    </row>
    <row r="23" spans="1:5" ht="15.75" x14ac:dyDescent="0.25">
      <c r="A23" s="54">
        <v>18</v>
      </c>
      <c r="B23" s="19" t="s">
        <v>754</v>
      </c>
      <c r="C23" s="73" t="s">
        <v>1279</v>
      </c>
      <c r="D23" s="17" t="s">
        <v>825</v>
      </c>
      <c r="E23" s="11" t="s">
        <v>841</v>
      </c>
    </row>
    <row r="24" spans="1:5" ht="15.75" x14ac:dyDescent="0.25">
      <c r="A24" s="54">
        <v>19</v>
      </c>
      <c r="B24" s="19" t="s">
        <v>755</v>
      </c>
      <c r="C24" s="73" t="s">
        <v>1280</v>
      </c>
      <c r="D24" s="25" t="s">
        <v>826</v>
      </c>
      <c r="E24" s="11" t="s">
        <v>841</v>
      </c>
    </row>
    <row r="25" spans="1:5" ht="15.75" x14ac:dyDescent="0.25">
      <c r="A25" s="54">
        <v>20</v>
      </c>
      <c r="B25" s="19" t="s">
        <v>756</v>
      </c>
      <c r="C25" s="73" t="s">
        <v>1281</v>
      </c>
      <c r="D25" s="25" t="s">
        <v>827</v>
      </c>
      <c r="E25" s="11" t="s">
        <v>841</v>
      </c>
    </row>
    <row r="26" spans="1:5" ht="15.75" x14ac:dyDescent="0.25">
      <c r="A26" s="54">
        <v>21</v>
      </c>
      <c r="B26" s="19" t="s">
        <v>757</v>
      </c>
      <c r="C26" s="74" t="s">
        <v>1282</v>
      </c>
      <c r="D26" s="4" t="s">
        <v>828</v>
      </c>
      <c r="E26" s="11" t="s">
        <v>841</v>
      </c>
    </row>
    <row r="27" spans="1:5" ht="15.75" x14ac:dyDescent="0.25">
      <c r="A27" s="54">
        <v>22</v>
      </c>
      <c r="B27" s="19" t="s">
        <v>758</v>
      </c>
      <c r="C27" s="73" t="s">
        <v>1283</v>
      </c>
      <c r="D27" s="25" t="s">
        <v>829</v>
      </c>
      <c r="E27" s="11" t="s">
        <v>841</v>
      </c>
    </row>
    <row r="28" spans="1:5" ht="15.75" x14ac:dyDescent="0.25">
      <c r="A28" s="54">
        <v>23</v>
      </c>
      <c r="B28" s="19" t="s">
        <v>759</v>
      </c>
      <c r="C28" s="73" t="s">
        <v>1284</v>
      </c>
      <c r="D28" s="25" t="s">
        <v>830</v>
      </c>
      <c r="E28" s="11" t="s">
        <v>841</v>
      </c>
    </row>
    <row r="29" spans="1:5" ht="15.75" x14ac:dyDescent="0.25">
      <c r="A29" s="49">
        <v>24</v>
      </c>
      <c r="B29" s="19" t="s">
        <v>760</v>
      </c>
      <c r="C29" s="73" t="s">
        <v>1285</v>
      </c>
      <c r="D29" s="25" t="s">
        <v>831</v>
      </c>
      <c r="E29" s="11" t="s">
        <v>841</v>
      </c>
    </row>
    <row r="30" spans="1:5" ht="15.75" x14ac:dyDescent="0.25">
      <c r="A30" s="49">
        <v>25</v>
      </c>
      <c r="B30" s="19" t="s">
        <v>761</v>
      </c>
      <c r="C30" s="73" t="s">
        <v>1286</v>
      </c>
      <c r="D30" s="25" t="s">
        <v>832</v>
      </c>
      <c r="E30" s="11" t="s">
        <v>841</v>
      </c>
    </row>
    <row r="31" spans="1:5" ht="15.75" x14ac:dyDescent="0.25">
      <c r="A31" s="49">
        <v>26</v>
      </c>
      <c r="B31" s="19" t="s">
        <v>762</v>
      </c>
      <c r="C31" s="73" t="s">
        <v>1287</v>
      </c>
      <c r="D31" s="25" t="s">
        <v>833</v>
      </c>
      <c r="E31" s="11" t="s">
        <v>841</v>
      </c>
    </row>
    <row r="32" spans="1:5" ht="15.75" x14ac:dyDescent="0.25">
      <c r="A32" s="49">
        <v>27</v>
      </c>
      <c r="B32" s="19" t="s">
        <v>763</v>
      </c>
      <c r="C32" s="73" t="s">
        <v>1288</v>
      </c>
      <c r="D32" s="25" t="s">
        <v>834</v>
      </c>
      <c r="E32" s="11" t="s">
        <v>841</v>
      </c>
    </row>
    <row r="33" spans="1:5" ht="15.75" x14ac:dyDescent="0.25">
      <c r="A33" s="49">
        <v>28</v>
      </c>
      <c r="B33" s="19" t="s">
        <v>764</v>
      </c>
      <c r="C33" s="73" t="s">
        <v>1289</v>
      </c>
      <c r="D33" s="25" t="s">
        <v>835</v>
      </c>
      <c r="E33" s="11" t="s">
        <v>841</v>
      </c>
    </row>
    <row r="34" spans="1:5" ht="15.75" x14ac:dyDescent="0.25">
      <c r="A34" s="49">
        <v>29</v>
      </c>
      <c r="B34" s="19" t="s">
        <v>765</v>
      </c>
      <c r="C34" s="73" t="s">
        <v>1290</v>
      </c>
      <c r="D34" s="25" t="s">
        <v>836</v>
      </c>
      <c r="E34" s="11" t="s">
        <v>841</v>
      </c>
    </row>
    <row r="35" spans="1:5" ht="15.75" x14ac:dyDescent="0.25">
      <c r="A35" s="49">
        <v>30</v>
      </c>
      <c r="B35" s="19" t="s">
        <v>766</v>
      </c>
      <c r="C35" s="73" t="s">
        <v>1291</v>
      </c>
      <c r="D35" s="25" t="s">
        <v>837</v>
      </c>
      <c r="E35" s="11" t="s">
        <v>841</v>
      </c>
    </row>
    <row r="36" spans="1:5" ht="15.75" x14ac:dyDescent="0.25">
      <c r="A36" s="49">
        <v>31</v>
      </c>
      <c r="B36" s="19" t="s">
        <v>767</v>
      </c>
      <c r="C36" s="73" t="s">
        <v>1292</v>
      </c>
      <c r="D36" s="25" t="s">
        <v>838</v>
      </c>
      <c r="E36" s="11" t="s">
        <v>841</v>
      </c>
    </row>
    <row r="37" spans="1:5" ht="15.75" x14ac:dyDescent="0.25">
      <c r="A37" s="49">
        <v>32</v>
      </c>
      <c r="B37" s="19" t="s">
        <v>768</v>
      </c>
      <c r="C37" s="73" t="s">
        <v>1293</v>
      </c>
      <c r="D37" s="25" t="s">
        <v>839</v>
      </c>
      <c r="E37" s="11" t="s">
        <v>841</v>
      </c>
    </row>
    <row r="38" spans="1:5" ht="15.75" x14ac:dyDescent="0.25">
      <c r="A38" s="49">
        <v>33</v>
      </c>
      <c r="B38" s="19" t="s">
        <v>769</v>
      </c>
      <c r="C38" s="73" t="s">
        <v>1294</v>
      </c>
      <c r="D38" s="25" t="s">
        <v>840</v>
      </c>
      <c r="E38" s="11" t="s">
        <v>841</v>
      </c>
    </row>
    <row r="39" spans="1:5" ht="15.75" x14ac:dyDescent="0.25">
      <c r="A39" s="49">
        <v>34</v>
      </c>
      <c r="B39" s="19" t="s">
        <v>770</v>
      </c>
      <c r="C39" s="73" t="s">
        <v>1295</v>
      </c>
      <c r="D39" s="25" t="s">
        <v>842</v>
      </c>
      <c r="E39" s="11" t="s">
        <v>874</v>
      </c>
    </row>
    <row r="40" spans="1:5" ht="15.75" x14ac:dyDescent="0.25">
      <c r="A40" s="49">
        <v>35</v>
      </c>
      <c r="B40" s="19" t="s">
        <v>771</v>
      </c>
      <c r="C40" s="73" t="s">
        <v>1296</v>
      </c>
      <c r="D40" s="25" t="s">
        <v>843</v>
      </c>
      <c r="E40" s="11" t="s">
        <v>874</v>
      </c>
    </row>
    <row r="41" spans="1:5" ht="15.75" x14ac:dyDescent="0.25">
      <c r="A41" s="49">
        <v>36</v>
      </c>
      <c r="B41" s="19" t="s">
        <v>772</v>
      </c>
      <c r="C41" s="73" t="s">
        <v>1297</v>
      </c>
      <c r="D41" s="25" t="s">
        <v>844</v>
      </c>
      <c r="E41" s="11" t="s">
        <v>874</v>
      </c>
    </row>
    <row r="42" spans="1:5" ht="15.75" x14ac:dyDescent="0.25">
      <c r="A42" s="49">
        <v>37</v>
      </c>
      <c r="B42" s="19" t="s">
        <v>773</v>
      </c>
      <c r="C42" s="73" t="s">
        <v>1298</v>
      </c>
      <c r="D42" s="25" t="s">
        <v>845</v>
      </c>
      <c r="E42" s="11" t="s">
        <v>874</v>
      </c>
    </row>
    <row r="43" spans="1:5" ht="15.75" x14ac:dyDescent="0.25">
      <c r="A43" s="49">
        <v>38</v>
      </c>
      <c r="B43" s="19" t="s">
        <v>774</v>
      </c>
      <c r="C43" s="73" t="s">
        <v>1299</v>
      </c>
      <c r="D43" s="25" t="s">
        <v>846</v>
      </c>
      <c r="E43" s="11" t="s">
        <v>874</v>
      </c>
    </row>
    <row r="44" spans="1:5" ht="15.75" x14ac:dyDescent="0.25">
      <c r="A44" s="49">
        <v>39</v>
      </c>
      <c r="B44" s="19" t="s">
        <v>775</v>
      </c>
      <c r="C44" s="73" t="s">
        <v>1300</v>
      </c>
      <c r="D44" s="27" t="s">
        <v>847</v>
      </c>
      <c r="E44" s="11" t="s">
        <v>874</v>
      </c>
    </row>
    <row r="45" spans="1:5" ht="15.75" x14ac:dyDescent="0.25">
      <c r="A45" s="49">
        <v>40</v>
      </c>
      <c r="B45" s="19" t="s">
        <v>776</v>
      </c>
      <c r="C45" s="73" t="s">
        <v>1301</v>
      </c>
      <c r="D45" s="25" t="s">
        <v>848</v>
      </c>
      <c r="E45" s="11" t="s">
        <v>874</v>
      </c>
    </row>
    <row r="46" spans="1:5" ht="15.75" x14ac:dyDescent="0.25">
      <c r="A46" s="49">
        <v>41</v>
      </c>
      <c r="B46" s="19" t="s">
        <v>777</v>
      </c>
      <c r="C46" s="73" t="s">
        <v>1302</v>
      </c>
      <c r="D46" s="25" t="s">
        <v>849</v>
      </c>
      <c r="E46" s="11" t="s">
        <v>874</v>
      </c>
    </row>
    <row r="47" spans="1:5" ht="15.75" x14ac:dyDescent="0.25">
      <c r="A47" s="49">
        <v>42</v>
      </c>
      <c r="B47" s="19" t="s">
        <v>778</v>
      </c>
      <c r="C47" s="73" t="s">
        <v>1303</v>
      </c>
      <c r="D47" s="25" t="s">
        <v>850</v>
      </c>
      <c r="E47" s="11" t="s">
        <v>874</v>
      </c>
    </row>
    <row r="48" spans="1:5" ht="15.75" x14ac:dyDescent="0.25">
      <c r="A48" s="49">
        <v>43</v>
      </c>
      <c r="B48" s="19" t="s">
        <v>779</v>
      </c>
      <c r="C48" s="73" t="s">
        <v>1304</v>
      </c>
      <c r="D48" s="4" t="s">
        <v>851</v>
      </c>
      <c r="E48" s="11" t="s">
        <v>874</v>
      </c>
    </row>
    <row r="49" spans="1:5" ht="15.75" x14ac:dyDescent="0.25">
      <c r="A49" s="62">
        <v>44</v>
      </c>
      <c r="B49" s="19" t="s">
        <v>780</v>
      </c>
      <c r="C49" s="73" t="s">
        <v>1305</v>
      </c>
      <c r="D49" s="4" t="s">
        <v>852</v>
      </c>
      <c r="E49" s="11" t="s">
        <v>874</v>
      </c>
    </row>
    <row r="50" spans="1:5" ht="15.75" x14ac:dyDescent="0.25">
      <c r="A50" s="62">
        <v>45</v>
      </c>
      <c r="B50" s="19" t="s">
        <v>781</v>
      </c>
      <c r="C50" s="73" t="s">
        <v>1306</v>
      </c>
      <c r="D50" s="25" t="s">
        <v>853</v>
      </c>
      <c r="E50" s="11" t="s">
        <v>874</v>
      </c>
    </row>
    <row r="51" spans="1:5" ht="15.75" x14ac:dyDescent="0.25">
      <c r="A51" s="62">
        <v>46</v>
      </c>
      <c r="B51" s="19" t="s">
        <v>782</v>
      </c>
      <c r="C51" s="73" t="s">
        <v>1307</v>
      </c>
      <c r="D51" s="25" t="s">
        <v>854</v>
      </c>
      <c r="E51" s="11" t="s">
        <v>874</v>
      </c>
    </row>
    <row r="52" spans="1:5" ht="15.75" x14ac:dyDescent="0.25">
      <c r="A52" s="62">
        <v>47</v>
      </c>
      <c r="B52" s="19" t="s">
        <v>783</v>
      </c>
      <c r="C52" s="73" t="s">
        <v>1308</v>
      </c>
      <c r="D52" s="25" t="s">
        <v>855</v>
      </c>
      <c r="E52" s="11" t="s">
        <v>874</v>
      </c>
    </row>
    <row r="53" spans="1:5" ht="15.75" x14ac:dyDescent="0.25">
      <c r="A53" s="62">
        <v>48</v>
      </c>
      <c r="B53" s="19" t="s">
        <v>784</v>
      </c>
      <c r="C53" s="73" t="s">
        <v>1309</v>
      </c>
      <c r="D53" s="25" t="s">
        <v>856</v>
      </c>
      <c r="E53" s="11" t="s">
        <v>874</v>
      </c>
    </row>
    <row r="54" spans="1:5" ht="15.75" x14ac:dyDescent="0.25">
      <c r="A54" s="62">
        <v>49</v>
      </c>
      <c r="B54" s="19" t="s">
        <v>785</v>
      </c>
      <c r="C54" s="74" t="s">
        <v>1310</v>
      </c>
      <c r="D54" s="4" t="s">
        <v>857</v>
      </c>
      <c r="E54" s="11" t="s">
        <v>874</v>
      </c>
    </row>
    <row r="55" spans="1:5" ht="15.75" x14ac:dyDescent="0.25">
      <c r="A55" s="62">
        <v>50</v>
      </c>
      <c r="B55" s="19" t="s">
        <v>786</v>
      </c>
      <c r="C55" s="73" t="s">
        <v>1311</v>
      </c>
      <c r="D55" s="17" t="s">
        <v>858</v>
      </c>
      <c r="E55" s="11" t="s">
        <v>874</v>
      </c>
    </row>
    <row r="56" spans="1:5" ht="15.75" x14ac:dyDescent="0.25">
      <c r="A56" s="62">
        <v>51</v>
      </c>
      <c r="B56" s="19" t="s">
        <v>787</v>
      </c>
      <c r="C56" s="73" t="s">
        <v>1312</v>
      </c>
      <c r="D56" s="4" t="s">
        <v>859</v>
      </c>
      <c r="E56" s="11" t="s">
        <v>874</v>
      </c>
    </row>
    <row r="57" spans="1:5" ht="15.75" x14ac:dyDescent="0.25">
      <c r="A57" s="62">
        <v>52</v>
      </c>
      <c r="B57" s="19" t="s">
        <v>788</v>
      </c>
      <c r="C57" s="73" t="s">
        <v>1313</v>
      </c>
      <c r="D57" s="25" t="s">
        <v>860</v>
      </c>
      <c r="E57" s="11" t="s">
        <v>874</v>
      </c>
    </row>
    <row r="58" spans="1:5" ht="15.75" x14ac:dyDescent="0.25">
      <c r="A58" s="62">
        <v>53</v>
      </c>
      <c r="B58" s="19" t="s">
        <v>789</v>
      </c>
      <c r="C58" s="73" t="s">
        <v>1314</v>
      </c>
      <c r="D58" s="25" t="s">
        <v>861</v>
      </c>
      <c r="E58" s="11" t="s">
        <v>874</v>
      </c>
    </row>
    <row r="59" spans="1:5" ht="15.75" x14ac:dyDescent="0.25">
      <c r="A59" s="53">
        <v>54</v>
      </c>
      <c r="B59" s="19" t="s">
        <v>790</v>
      </c>
      <c r="C59" s="73" t="s">
        <v>1315</v>
      </c>
      <c r="D59" s="25" t="s">
        <v>862</v>
      </c>
      <c r="E59" s="11" t="s">
        <v>874</v>
      </c>
    </row>
    <row r="60" spans="1:5" ht="15.75" x14ac:dyDescent="0.25">
      <c r="A60" s="53">
        <v>55</v>
      </c>
      <c r="B60" s="19" t="s">
        <v>791</v>
      </c>
      <c r="C60" s="73" t="s">
        <v>1316</v>
      </c>
      <c r="D60" s="25" t="s">
        <v>863</v>
      </c>
      <c r="E60" s="11" t="s">
        <v>874</v>
      </c>
    </row>
    <row r="61" spans="1:5" ht="15.75" x14ac:dyDescent="0.25">
      <c r="A61" s="62">
        <v>56</v>
      </c>
      <c r="B61" s="19" t="s">
        <v>792</v>
      </c>
      <c r="C61" s="73" t="s">
        <v>1317</v>
      </c>
      <c r="D61" s="25" t="s">
        <v>864</v>
      </c>
      <c r="E61" s="11" t="s">
        <v>874</v>
      </c>
    </row>
    <row r="62" spans="1:5" ht="15.75" x14ac:dyDescent="0.25">
      <c r="A62" s="62">
        <v>57</v>
      </c>
      <c r="B62" s="19" t="s">
        <v>793</v>
      </c>
      <c r="C62" s="73" t="s">
        <v>1318</v>
      </c>
      <c r="D62" s="25" t="s">
        <v>865</v>
      </c>
      <c r="E62" s="11" t="s">
        <v>874</v>
      </c>
    </row>
    <row r="63" spans="1:5" ht="15.75" x14ac:dyDescent="0.25">
      <c r="A63" s="62">
        <v>58</v>
      </c>
      <c r="B63" s="19" t="s">
        <v>794</v>
      </c>
      <c r="C63" s="73" t="s">
        <v>1319</v>
      </c>
      <c r="D63" s="25" t="s">
        <v>866</v>
      </c>
      <c r="E63" s="11" t="s">
        <v>874</v>
      </c>
    </row>
    <row r="64" spans="1:5" ht="15.75" x14ac:dyDescent="0.25">
      <c r="A64" s="62">
        <v>59</v>
      </c>
      <c r="B64" s="19" t="s">
        <v>795</v>
      </c>
      <c r="C64" s="73" t="s">
        <v>1320</v>
      </c>
      <c r="D64" s="25" t="s">
        <v>867</v>
      </c>
      <c r="E64" s="11" t="s">
        <v>874</v>
      </c>
    </row>
    <row r="65" spans="1:5" ht="15.75" x14ac:dyDescent="0.25">
      <c r="A65" s="62">
        <v>60</v>
      </c>
      <c r="B65" s="19" t="s">
        <v>796</v>
      </c>
      <c r="C65" s="73" t="s">
        <v>1321</v>
      </c>
      <c r="D65" s="25" t="s">
        <v>868</v>
      </c>
      <c r="E65" s="11" t="s">
        <v>874</v>
      </c>
    </row>
    <row r="66" spans="1:5" ht="15.75" x14ac:dyDescent="0.25">
      <c r="A66" s="62">
        <v>61</v>
      </c>
      <c r="B66" s="19" t="s">
        <v>797</v>
      </c>
      <c r="C66" s="73" t="s">
        <v>1322</v>
      </c>
      <c r="D66" s="4" t="s">
        <v>869</v>
      </c>
      <c r="E66" s="11" t="s">
        <v>874</v>
      </c>
    </row>
    <row r="67" spans="1:5" ht="15.75" x14ac:dyDescent="0.25">
      <c r="A67" s="62">
        <v>62</v>
      </c>
      <c r="B67" s="19" t="s">
        <v>798</v>
      </c>
      <c r="C67" s="73" t="s">
        <v>1323</v>
      </c>
      <c r="D67" s="25" t="s">
        <v>870</v>
      </c>
      <c r="E67" s="11" t="s">
        <v>874</v>
      </c>
    </row>
    <row r="68" spans="1:5" ht="15.75" x14ac:dyDescent="0.25">
      <c r="A68" s="62">
        <v>63</v>
      </c>
      <c r="B68" s="19" t="s">
        <v>799</v>
      </c>
      <c r="C68" s="73" t="s">
        <v>1324</v>
      </c>
      <c r="D68" s="25" t="s">
        <v>871</v>
      </c>
      <c r="E68" s="11" t="s">
        <v>874</v>
      </c>
    </row>
    <row r="69" spans="1:5" ht="15.75" x14ac:dyDescent="0.25">
      <c r="A69" s="62">
        <v>64</v>
      </c>
      <c r="B69" s="19" t="s">
        <v>800</v>
      </c>
      <c r="C69" s="73" t="s">
        <v>1325</v>
      </c>
      <c r="D69" s="25" t="s">
        <v>872</v>
      </c>
      <c r="E69" s="11" t="s">
        <v>874</v>
      </c>
    </row>
    <row r="70" spans="1:5" ht="15.75" x14ac:dyDescent="0.25">
      <c r="A70" s="62">
        <v>65</v>
      </c>
      <c r="B70" s="19" t="s">
        <v>801</v>
      </c>
      <c r="C70" s="73" t="s">
        <v>1326</v>
      </c>
      <c r="D70" s="25" t="s">
        <v>873</v>
      </c>
      <c r="E70" s="11" t="s">
        <v>874</v>
      </c>
    </row>
    <row r="71" spans="1:5" x14ac:dyDescent="0.25">
      <c r="C71" s="20"/>
    </row>
  </sheetData>
  <mergeCells count="8">
    <mergeCell ref="A1:E1"/>
    <mergeCell ref="A2:E2"/>
    <mergeCell ref="A3:E3"/>
    <mergeCell ref="A4:A5"/>
    <mergeCell ref="B4:B5"/>
    <mergeCell ref="D4:D5"/>
    <mergeCell ref="E4:E5"/>
    <mergeCell ref="C4:C5"/>
  </mergeCells>
  <conditionalFormatting sqref="D19">
    <cfRule type="containsText" priority="1" operator="containsText" text="Bayu Dwi Putra">
      <formula>NOT(ISERROR(SEARCH("Bayu Dwi Putra",D19)))</formula>
    </cfRule>
    <cfRule type="containsText" dxfId="12" priority="2" operator="containsText" text="Bayu Dwi Putra">
      <formula>NOT(ISERROR(SEARCH("Bayu Dwi Putra",D19)))</formula>
    </cfRule>
  </conditionalFormatting>
  <dataValidations count="1">
    <dataValidation type="textLength" operator="equal" showInputMessage="1" showErrorMessage="1" errorTitle="Kesalahan Pengisian" error="NISN harus terdiri dari 10 digit. Tidak boleh mengandung karakter lain selain angka, baik karakter spasi ( ), karakter titik (.), karakter koma (,), karakter strip (-), dll." promptTitle="Petunjuk Pengisian" prompt="NISN harus terdiri dari 10 digit. Mohon cek NISN siswa yang bersangkutan di website Kemdikbud : nisn.data.kemdikbud.go.id. Kosongkan jika belum punya NISN. " sqref="C17:C37">
      <formula1>10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opLeftCell="A18" workbookViewId="0">
      <selection activeCell="B20" sqref="B20:B39"/>
    </sheetView>
  </sheetViews>
  <sheetFormatPr defaultRowHeight="15" x14ac:dyDescent="0.25"/>
  <cols>
    <col min="2" max="3" width="17.28515625" customWidth="1"/>
    <col min="4" max="4" width="38" customWidth="1"/>
    <col min="5" max="5" width="13.71093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5.75" x14ac:dyDescent="0.25">
      <c r="A3" s="89" t="s">
        <v>1070</v>
      </c>
      <c r="B3" s="89"/>
      <c r="C3" s="89"/>
      <c r="D3" s="89"/>
      <c r="E3" s="89"/>
    </row>
    <row r="4" spans="1:5" ht="15.75" customHeight="1" x14ac:dyDescent="0.25">
      <c r="A4" s="88" t="s">
        <v>5</v>
      </c>
      <c r="B4" s="88" t="s">
        <v>4</v>
      </c>
      <c r="C4" s="90" t="s">
        <v>1080</v>
      </c>
      <c r="D4" s="88" t="s">
        <v>2</v>
      </c>
      <c r="E4" s="88" t="s">
        <v>3</v>
      </c>
    </row>
    <row r="5" spans="1:5" ht="15.75" customHeight="1" x14ac:dyDescent="0.25">
      <c r="A5" s="88"/>
      <c r="B5" s="88"/>
      <c r="C5" s="91"/>
      <c r="D5" s="88"/>
      <c r="E5" s="88"/>
    </row>
    <row r="6" spans="1:5" ht="15.75" x14ac:dyDescent="0.25">
      <c r="A6" s="32">
        <v>66</v>
      </c>
      <c r="B6" s="19" t="s">
        <v>802</v>
      </c>
      <c r="C6" s="73" t="s">
        <v>1327</v>
      </c>
      <c r="D6" s="25" t="s">
        <v>968</v>
      </c>
      <c r="E6" s="11" t="s">
        <v>1002</v>
      </c>
    </row>
    <row r="7" spans="1:5" ht="15.75" x14ac:dyDescent="0.25">
      <c r="A7" s="32">
        <v>67</v>
      </c>
      <c r="B7" s="19" t="s">
        <v>803</v>
      </c>
      <c r="C7" s="73" t="s">
        <v>1328</v>
      </c>
      <c r="D7" s="25" t="s">
        <v>969</v>
      </c>
      <c r="E7" s="11" t="s">
        <v>1002</v>
      </c>
    </row>
    <row r="8" spans="1:5" ht="15.75" x14ac:dyDescent="0.25">
      <c r="A8" s="32">
        <v>68</v>
      </c>
      <c r="B8" s="19" t="s">
        <v>804</v>
      </c>
      <c r="C8" s="73" t="s">
        <v>1329</v>
      </c>
      <c r="D8" s="25" t="s">
        <v>970</v>
      </c>
      <c r="E8" s="11" t="s">
        <v>1002</v>
      </c>
    </row>
    <row r="9" spans="1:5" ht="15.75" x14ac:dyDescent="0.25">
      <c r="A9" s="32">
        <v>69</v>
      </c>
      <c r="B9" s="19" t="s">
        <v>805</v>
      </c>
      <c r="C9" s="73" t="s">
        <v>1330</v>
      </c>
      <c r="D9" s="28" t="s">
        <v>971</v>
      </c>
      <c r="E9" s="11" t="s">
        <v>1002</v>
      </c>
    </row>
    <row r="10" spans="1:5" ht="15.75" x14ac:dyDescent="0.25">
      <c r="A10" s="32">
        <v>70</v>
      </c>
      <c r="B10" s="19" t="s">
        <v>806</v>
      </c>
      <c r="C10" s="73" t="s">
        <v>1331</v>
      </c>
      <c r="D10" s="25" t="s">
        <v>972</v>
      </c>
      <c r="E10" s="11" t="s">
        <v>1002</v>
      </c>
    </row>
    <row r="11" spans="1:5" ht="15.75" x14ac:dyDescent="0.25">
      <c r="A11" s="32">
        <v>71</v>
      </c>
      <c r="B11" s="19" t="s">
        <v>807</v>
      </c>
      <c r="C11" s="73" t="s">
        <v>1332</v>
      </c>
      <c r="D11" s="25" t="s">
        <v>973</v>
      </c>
      <c r="E11" s="11" t="s">
        <v>1002</v>
      </c>
    </row>
    <row r="12" spans="1:5" ht="15.75" x14ac:dyDescent="0.25">
      <c r="A12" s="32">
        <v>72</v>
      </c>
      <c r="B12" s="19" t="s">
        <v>875</v>
      </c>
      <c r="C12" s="73" t="s">
        <v>1333</v>
      </c>
      <c r="D12" s="25" t="s">
        <v>974</v>
      </c>
      <c r="E12" s="11" t="s">
        <v>1002</v>
      </c>
    </row>
    <row r="13" spans="1:5" ht="15.75" x14ac:dyDescent="0.25">
      <c r="A13" s="33">
        <v>73</v>
      </c>
      <c r="B13" s="19" t="s">
        <v>876</v>
      </c>
      <c r="C13" s="73" t="s">
        <v>1334</v>
      </c>
      <c r="D13" s="4" t="s">
        <v>975</v>
      </c>
      <c r="E13" s="11" t="s">
        <v>1002</v>
      </c>
    </row>
    <row r="14" spans="1:5" ht="15.75" x14ac:dyDescent="0.25">
      <c r="A14" s="33">
        <v>74</v>
      </c>
      <c r="B14" s="19" t="s">
        <v>877</v>
      </c>
      <c r="C14" s="73" t="s">
        <v>1335</v>
      </c>
      <c r="D14" s="25" t="s">
        <v>976</v>
      </c>
      <c r="E14" s="11" t="s">
        <v>1002</v>
      </c>
    </row>
    <row r="15" spans="1:5" ht="15.75" x14ac:dyDescent="0.25">
      <c r="A15" s="33">
        <v>75</v>
      </c>
      <c r="B15" s="19" t="s">
        <v>878</v>
      </c>
      <c r="C15" s="73" t="s">
        <v>1336</v>
      </c>
      <c r="D15" s="25" t="s">
        <v>977</v>
      </c>
      <c r="E15" s="11" t="s">
        <v>1002</v>
      </c>
    </row>
    <row r="16" spans="1:5" ht="15.75" x14ac:dyDescent="0.25">
      <c r="A16" s="33">
        <v>76</v>
      </c>
      <c r="B16" s="19" t="s">
        <v>879</v>
      </c>
      <c r="C16" s="73" t="s">
        <v>1337</v>
      </c>
      <c r="D16" s="25" t="s">
        <v>978</v>
      </c>
      <c r="E16" s="11" t="s">
        <v>1002</v>
      </c>
    </row>
    <row r="17" spans="1:5" ht="15.75" x14ac:dyDescent="0.25">
      <c r="A17" s="33">
        <v>77</v>
      </c>
      <c r="B17" s="19" t="s">
        <v>880</v>
      </c>
      <c r="C17" s="73" t="s">
        <v>1338</v>
      </c>
      <c r="D17" s="4" t="s">
        <v>979</v>
      </c>
      <c r="E17" s="11" t="s">
        <v>1002</v>
      </c>
    </row>
    <row r="18" spans="1:5" ht="15.75" x14ac:dyDescent="0.25">
      <c r="A18" s="33">
        <v>78</v>
      </c>
      <c r="B18" s="19" t="s">
        <v>881</v>
      </c>
      <c r="C18" s="73" t="s">
        <v>1339</v>
      </c>
      <c r="D18" s="25" t="s">
        <v>980</v>
      </c>
      <c r="E18" s="11" t="s">
        <v>1002</v>
      </c>
    </row>
    <row r="19" spans="1:5" ht="15.75" x14ac:dyDescent="0.25">
      <c r="A19" s="33">
        <v>79</v>
      </c>
      <c r="B19" s="19" t="s">
        <v>882</v>
      </c>
      <c r="C19" s="73" t="s">
        <v>1340</v>
      </c>
      <c r="D19" s="25" t="s">
        <v>981</v>
      </c>
      <c r="E19" s="11" t="s">
        <v>1002</v>
      </c>
    </row>
    <row r="20" spans="1:5" ht="15.75" x14ac:dyDescent="0.25">
      <c r="A20" s="42">
        <v>80</v>
      </c>
      <c r="B20" s="19" t="s">
        <v>883</v>
      </c>
      <c r="C20" s="75" t="s">
        <v>1341</v>
      </c>
      <c r="D20" s="25" t="s">
        <v>982</v>
      </c>
      <c r="E20" s="11" t="s">
        <v>1002</v>
      </c>
    </row>
    <row r="21" spans="1:5" ht="15.75" x14ac:dyDescent="0.25">
      <c r="A21" s="42">
        <v>81</v>
      </c>
      <c r="B21" s="19" t="s">
        <v>884</v>
      </c>
      <c r="C21" s="73" t="s">
        <v>1342</v>
      </c>
      <c r="D21" s="25" t="s">
        <v>983</v>
      </c>
      <c r="E21" s="11" t="s">
        <v>1002</v>
      </c>
    </row>
    <row r="22" spans="1:5" ht="15.75" x14ac:dyDescent="0.25">
      <c r="A22" s="42">
        <v>82</v>
      </c>
      <c r="B22" s="19" t="s">
        <v>885</v>
      </c>
      <c r="C22" s="73" t="s">
        <v>1343</v>
      </c>
      <c r="D22" s="25" t="s">
        <v>984</v>
      </c>
      <c r="E22" s="11" t="s">
        <v>1002</v>
      </c>
    </row>
    <row r="23" spans="1:5" ht="15.75" x14ac:dyDescent="0.25">
      <c r="A23" s="42">
        <v>83</v>
      </c>
      <c r="B23" s="19" t="s">
        <v>886</v>
      </c>
      <c r="C23" s="73" t="s">
        <v>1344</v>
      </c>
      <c r="D23" s="25" t="s">
        <v>985</v>
      </c>
      <c r="E23" s="11" t="s">
        <v>1002</v>
      </c>
    </row>
    <row r="24" spans="1:5" ht="15.75" x14ac:dyDescent="0.25">
      <c r="A24" s="42">
        <v>84</v>
      </c>
      <c r="B24" s="19" t="s">
        <v>887</v>
      </c>
      <c r="C24" s="73" t="s">
        <v>1345</v>
      </c>
      <c r="D24" s="25" t="s">
        <v>986</v>
      </c>
      <c r="E24" s="11" t="s">
        <v>1002</v>
      </c>
    </row>
    <row r="25" spans="1:5" ht="15.75" x14ac:dyDescent="0.25">
      <c r="A25" s="42">
        <v>85</v>
      </c>
      <c r="B25" s="19" t="s">
        <v>888</v>
      </c>
      <c r="C25" s="73" t="s">
        <v>1346</v>
      </c>
      <c r="D25" s="25" t="s">
        <v>987</v>
      </c>
      <c r="E25" s="11" t="s">
        <v>1002</v>
      </c>
    </row>
    <row r="26" spans="1:5" ht="15.75" x14ac:dyDescent="0.25">
      <c r="A26" s="42">
        <v>86</v>
      </c>
      <c r="B26" s="19" t="s">
        <v>889</v>
      </c>
      <c r="C26" s="73" t="s">
        <v>1347</v>
      </c>
      <c r="D26" s="25" t="s">
        <v>988</v>
      </c>
      <c r="E26" s="11" t="s">
        <v>1002</v>
      </c>
    </row>
    <row r="27" spans="1:5" ht="15.75" x14ac:dyDescent="0.25">
      <c r="A27" s="42">
        <v>87</v>
      </c>
      <c r="B27" s="19" t="s">
        <v>890</v>
      </c>
      <c r="C27" s="73" t="s">
        <v>1348</v>
      </c>
      <c r="D27" s="25" t="s">
        <v>989</v>
      </c>
      <c r="E27" s="11" t="s">
        <v>1002</v>
      </c>
    </row>
    <row r="28" spans="1:5" ht="15.75" x14ac:dyDescent="0.25">
      <c r="A28" s="42">
        <v>88</v>
      </c>
      <c r="B28" s="19" t="s">
        <v>891</v>
      </c>
      <c r="C28" s="73" t="s">
        <v>1349</v>
      </c>
      <c r="D28" s="25" t="s">
        <v>990</v>
      </c>
      <c r="E28" s="11" t="s">
        <v>1002</v>
      </c>
    </row>
    <row r="29" spans="1:5" ht="15.75" x14ac:dyDescent="0.25">
      <c r="A29" s="42">
        <v>89</v>
      </c>
      <c r="B29" s="19" t="s">
        <v>892</v>
      </c>
      <c r="C29" s="73" t="s">
        <v>1350</v>
      </c>
      <c r="D29" s="25" t="s">
        <v>991</v>
      </c>
      <c r="E29" s="11" t="s">
        <v>1002</v>
      </c>
    </row>
    <row r="30" spans="1:5" ht="15.75" x14ac:dyDescent="0.25">
      <c r="A30" s="42">
        <v>90</v>
      </c>
      <c r="B30" s="19" t="s">
        <v>893</v>
      </c>
      <c r="C30" s="73" t="s">
        <v>1351</v>
      </c>
      <c r="D30" s="4" t="s">
        <v>992</v>
      </c>
      <c r="E30" s="11" t="s">
        <v>1002</v>
      </c>
    </row>
    <row r="31" spans="1:5" ht="15.75" x14ac:dyDescent="0.25">
      <c r="A31" s="42">
        <v>91</v>
      </c>
      <c r="B31" s="19" t="s">
        <v>894</v>
      </c>
      <c r="C31" s="73" t="s">
        <v>1352</v>
      </c>
      <c r="D31" s="25" t="s">
        <v>993</v>
      </c>
      <c r="E31" s="11" t="s">
        <v>1002</v>
      </c>
    </row>
    <row r="32" spans="1:5" ht="15.75" x14ac:dyDescent="0.25">
      <c r="A32" s="42">
        <v>92</v>
      </c>
      <c r="B32" s="19" t="s">
        <v>895</v>
      </c>
      <c r="C32" s="73" t="s">
        <v>1353</v>
      </c>
      <c r="D32" s="25" t="s">
        <v>994</v>
      </c>
      <c r="E32" s="11" t="s">
        <v>1002</v>
      </c>
    </row>
    <row r="33" spans="1:5" ht="15.75" x14ac:dyDescent="0.25">
      <c r="A33" s="42">
        <v>93</v>
      </c>
      <c r="B33" s="19" t="s">
        <v>896</v>
      </c>
      <c r="C33" s="73" t="s">
        <v>1354</v>
      </c>
      <c r="D33" s="5" t="s">
        <v>995</v>
      </c>
      <c r="E33" s="11" t="s">
        <v>1002</v>
      </c>
    </row>
    <row r="34" spans="1:5" ht="15.75" x14ac:dyDescent="0.25">
      <c r="A34" s="42">
        <v>94</v>
      </c>
      <c r="B34" s="19" t="s">
        <v>897</v>
      </c>
      <c r="C34" s="73" t="s">
        <v>1355</v>
      </c>
      <c r="D34" s="25" t="s">
        <v>996</v>
      </c>
      <c r="E34" s="11" t="s">
        <v>1002</v>
      </c>
    </row>
    <row r="35" spans="1:5" ht="15.75" x14ac:dyDescent="0.25">
      <c r="A35" s="42">
        <v>95</v>
      </c>
      <c r="B35" s="19" t="s">
        <v>898</v>
      </c>
      <c r="C35" s="73" t="s">
        <v>1356</v>
      </c>
      <c r="D35" s="25" t="s">
        <v>997</v>
      </c>
      <c r="E35" s="11" t="s">
        <v>1002</v>
      </c>
    </row>
    <row r="36" spans="1:5" ht="15.75" x14ac:dyDescent="0.25">
      <c r="A36" s="42">
        <v>96</v>
      </c>
      <c r="B36" s="19" t="s">
        <v>899</v>
      </c>
      <c r="C36" s="73" t="s">
        <v>1357</v>
      </c>
      <c r="D36" s="25" t="s">
        <v>998</v>
      </c>
      <c r="E36" s="11" t="s">
        <v>1002</v>
      </c>
    </row>
    <row r="37" spans="1:5" ht="15.75" x14ac:dyDescent="0.25">
      <c r="A37" s="42">
        <v>97</v>
      </c>
      <c r="B37" s="19" t="s">
        <v>900</v>
      </c>
      <c r="C37" s="73" t="s">
        <v>1358</v>
      </c>
      <c r="D37" s="25" t="s">
        <v>999</v>
      </c>
      <c r="E37" s="11" t="s">
        <v>1002</v>
      </c>
    </row>
    <row r="38" spans="1:5" ht="15.75" x14ac:dyDescent="0.25">
      <c r="A38" s="42">
        <v>98</v>
      </c>
      <c r="B38" s="19" t="s">
        <v>901</v>
      </c>
      <c r="C38" s="73" t="s">
        <v>1359</v>
      </c>
      <c r="D38" s="25" t="s">
        <v>1000</v>
      </c>
      <c r="E38" s="11" t="s">
        <v>1002</v>
      </c>
    </row>
    <row r="39" spans="1:5" ht="15.75" x14ac:dyDescent="0.25">
      <c r="A39" s="42">
        <v>99</v>
      </c>
      <c r="B39" s="19" t="s">
        <v>902</v>
      </c>
      <c r="C39" s="73" t="s">
        <v>1360</v>
      </c>
      <c r="D39" s="25" t="s">
        <v>1001</v>
      </c>
      <c r="E39" s="11" t="s">
        <v>1002</v>
      </c>
    </row>
    <row r="40" spans="1:5" ht="15.75" x14ac:dyDescent="0.25">
      <c r="A40" s="33">
        <v>100</v>
      </c>
      <c r="B40" s="19" t="s">
        <v>903</v>
      </c>
      <c r="C40" s="73" t="s">
        <v>1361</v>
      </c>
      <c r="D40" s="25" t="s">
        <v>1003</v>
      </c>
      <c r="E40" s="11" t="s">
        <v>1035</v>
      </c>
    </row>
    <row r="41" spans="1:5" ht="15.75" x14ac:dyDescent="0.25">
      <c r="A41" s="33">
        <v>101</v>
      </c>
      <c r="B41" s="19" t="s">
        <v>904</v>
      </c>
      <c r="C41" s="73" t="s">
        <v>1362</v>
      </c>
      <c r="D41" s="25" t="s">
        <v>1004</v>
      </c>
      <c r="E41" s="11" t="s">
        <v>1035</v>
      </c>
    </row>
    <row r="42" spans="1:5" ht="15.75" x14ac:dyDescent="0.25">
      <c r="A42" s="33">
        <v>102</v>
      </c>
      <c r="B42" s="19" t="s">
        <v>905</v>
      </c>
      <c r="C42" s="73" t="s">
        <v>1363</v>
      </c>
      <c r="D42" s="25" t="s">
        <v>1005</v>
      </c>
      <c r="E42" s="11" t="s">
        <v>1035</v>
      </c>
    </row>
    <row r="43" spans="1:5" ht="15.75" x14ac:dyDescent="0.25">
      <c r="A43" s="33">
        <v>103</v>
      </c>
      <c r="B43" s="19" t="s">
        <v>906</v>
      </c>
      <c r="C43" s="73" t="s">
        <v>1364</v>
      </c>
      <c r="D43" s="25" t="s">
        <v>1006</v>
      </c>
      <c r="E43" s="11" t="s">
        <v>1035</v>
      </c>
    </row>
    <row r="44" spans="1:5" ht="15.75" x14ac:dyDescent="0.25">
      <c r="A44" s="33">
        <v>104</v>
      </c>
      <c r="B44" s="19" t="s">
        <v>907</v>
      </c>
      <c r="C44" s="73" t="s">
        <v>1365</v>
      </c>
      <c r="D44" s="26" t="s">
        <v>1007</v>
      </c>
      <c r="E44" s="11" t="s">
        <v>1035</v>
      </c>
    </row>
    <row r="45" spans="1:5" ht="15.75" x14ac:dyDescent="0.25">
      <c r="A45" s="33">
        <v>105</v>
      </c>
      <c r="B45" s="19" t="s">
        <v>908</v>
      </c>
      <c r="C45" s="73" t="s">
        <v>1366</v>
      </c>
      <c r="D45" s="25" t="s">
        <v>1008</v>
      </c>
      <c r="E45" s="11" t="s">
        <v>1035</v>
      </c>
    </row>
    <row r="46" spans="1:5" ht="15.75" x14ac:dyDescent="0.25">
      <c r="A46" s="60">
        <v>106</v>
      </c>
      <c r="B46" s="19" t="s">
        <v>909</v>
      </c>
      <c r="C46" s="73" t="s">
        <v>1367</v>
      </c>
      <c r="D46" s="25" t="s">
        <v>1009</v>
      </c>
      <c r="E46" s="11" t="s">
        <v>1035</v>
      </c>
    </row>
    <row r="47" spans="1:5" ht="15.75" x14ac:dyDescent="0.25">
      <c r="A47" s="60">
        <v>107</v>
      </c>
      <c r="B47" s="19" t="s">
        <v>910</v>
      </c>
      <c r="C47" s="76" t="s">
        <v>1368</v>
      </c>
      <c r="D47" s="25" t="s">
        <v>1010</v>
      </c>
      <c r="E47" s="11" t="s">
        <v>1035</v>
      </c>
    </row>
    <row r="48" spans="1:5" ht="15.75" x14ac:dyDescent="0.25">
      <c r="A48" s="60">
        <v>108</v>
      </c>
      <c r="B48" s="19" t="s">
        <v>911</v>
      </c>
      <c r="C48" s="76" t="s">
        <v>1369</v>
      </c>
      <c r="D48" s="25" t="s">
        <v>1011</v>
      </c>
      <c r="E48" s="11" t="s">
        <v>1035</v>
      </c>
    </row>
    <row r="49" spans="1:5" ht="15.75" x14ac:dyDescent="0.25">
      <c r="A49" s="60">
        <v>109</v>
      </c>
      <c r="B49" s="19" t="s">
        <v>912</v>
      </c>
      <c r="C49" s="76" t="s">
        <v>1370</v>
      </c>
      <c r="D49" s="25" t="s">
        <v>1012</v>
      </c>
      <c r="E49" s="11" t="s">
        <v>1035</v>
      </c>
    </row>
    <row r="50" spans="1:5" ht="15.75" x14ac:dyDescent="0.25">
      <c r="A50" s="60">
        <v>110</v>
      </c>
      <c r="B50" s="19" t="s">
        <v>913</v>
      </c>
      <c r="C50" s="76" t="s">
        <v>1371</v>
      </c>
      <c r="D50" s="25" t="s">
        <v>1013</v>
      </c>
      <c r="E50" s="11" t="s">
        <v>1035</v>
      </c>
    </row>
    <row r="51" spans="1:5" ht="15.75" x14ac:dyDescent="0.25">
      <c r="A51" s="60">
        <v>111</v>
      </c>
      <c r="B51" s="19" t="s">
        <v>914</v>
      </c>
      <c r="C51" s="76" t="s">
        <v>1372</v>
      </c>
      <c r="D51" s="4" t="s">
        <v>1014</v>
      </c>
      <c r="E51" s="11" t="s">
        <v>1035</v>
      </c>
    </row>
    <row r="52" spans="1:5" ht="15.75" x14ac:dyDescent="0.25">
      <c r="A52" s="60">
        <v>112</v>
      </c>
      <c r="B52" s="19" t="s">
        <v>915</v>
      </c>
      <c r="C52" s="75" t="s">
        <v>1373</v>
      </c>
      <c r="D52" s="25" t="s">
        <v>1015</v>
      </c>
      <c r="E52" s="11" t="s">
        <v>1035</v>
      </c>
    </row>
    <row r="53" spans="1:5" ht="15.75" x14ac:dyDescent="0.25">
      <c r="A53" s="60">
        <v>113</v>
      </c>
      <c r="B53" s="19" t="s">
        <v>916</v>
      </c>
      <c r="C53" s="73" t="s">
        <v>1374</v>
      </c>
      <c r="D53" s="29" t="s">
        <v>1016</v>
      </c>
      <c r="E53" s="11" t="s">
        <v>1035</v>
      </c>
    </row>
    <row r="54" spans="1:5" ht="15.75" x14ac:dyDescent="0.25">
      <c r="A54" s="60">
        <v>114</v>
      </c>
      <c r="B54" s="19" t="s">
        <v>917</v>
      </c>
      <c r="C54" s="73" t="s">
        <v>1375</v>
      </c>
      <c r="D54" s="25" t="s">
        <v>1017</v>
      </c>
      <c r="E54" s="11" t="s">
        <v>1035</v>
      </c>
    </row>
    <row r="55" spans="1:5" ht="15.75" x14ac:dyDescent="0.25">
      <c r="A55" s="60">
        <v>115</v>
      </c>
      <c r="B55" s="19" t="s">
        <v>918</v>
      </c>
      <c r="C55" s="73" t="s">
        <v>1376</v>
      </c>
      <c r="D55" s="25" t="s">
        <v>1018</v>
      </c>
      <c r="E55" s="11" t="s">
        <v>1035</v>
      </c>
    </row>
    <row r="56" spans="1:5" ht="15.75" x14ac:dyDescent="0.25">
      <c r="A56" s="60">
        <v>116</v>
      </c>
      <c r="B56" s="19" t="s">
        <v>919</v>
      </c>
      <c r="C56" s="73" t="s">
        <v>1377</v>
      </c>
      <c r="D56" s="25" t="s">
        <v>1019</v>
      </c>
      <c r="E56" s="11" t="s">
        <v>1035</v>
      </c>
    </row>
    <row r="57" spans="1:5" ht="15.75" x14ac:dyDescent="0.25">
      <c r="A57" s="60">
        <v>117</v>
      </c>
      <c r="B57" s="19" t="s">
        <v>920</v>
      </c>
      <c r="C57" s="73" t="s">
        <v>1378</v>
      </c>
      <c r="D57" s="30" t="s">
        <v>1020</v>
      </c>
      <c r="E57" s="11" t="s">
        <v>1035</v>
      </c>
    </row>
    <row r="58" spans="1:5" ht="15.75" x14ac:dyDescent="0.25">
      <c r="A58" s="60">
        <v>118</v>
      </c>
      <c r="B58" s="19" t="s">
        <v>921</v>
      </c>
      <c r="C58" s="73" t="s">
        <v>1379</v>
      </c>
      <c r="D58" s="25" t="s">
        <v>1021</v>
      </c>
      <c r="E58" s="11" t="s">
        <v>1035</v>
      </c>
    </row>
    <row r="59" spans="1:5" ht="15.75" x14ac:dyDescent="0.25">
      <c r="A59" s="60">
        <v>119</v>
      </c>
      <c r="B59" s="19" t="s">
        <v>922</v>
      </c>
      <c r="C59" s="73" t="s">
        <v>1380</v>
      </c>
      <c r="D59" s="25" t="s">
        <v>820</v>
      </c>
      <c r="E59" s="11" t="s">
        <v>1035</v>
      </c>
    </row>
    <row r="60" spans="1:5" ht="15.75" x14ac:dyDescent="0.25">
      <c r="A60" s="60">
        <v>120</v>
      </c>
      <c r="B60" s="19" t="s">
        <v>923</v>
      </c>
      <c r="C60" s="73" t="s">
        <v>1381</v>
      </c>
      <c r="D60" s="25" t="s">
        <v>1022</v>
      </c>
      <c r="E60" s="11" t="s">
        <v>1035</v>
      </c>
    </row>
    <row r="61" spans="1:5" ht="15.75" x14ac:dyDescent="0.25">
      <c r="A61" s="60">
        <v>121</v>
      </c>
      <c r="B61" s="19" t="s">
        <v>924</v>
      </c>
      <c r="C61" s="73" t="s">
        <v>1382</v>
      </c>
      <c r="D61" s="25" t="s">
        <v>1023</v>
      </c>
      <c r="E61" s="11" t="s">
        <v>1035</v>
      </c>
    </row>
    <row r="62" spans="1:5" ht="15.75" x14ac:dyDescent="0.25">
      <c r="A62" s="60">
        <v>122</v>
      </c>
      <c r="B62" s="19" t="s">
        <v>925</v>
      </c>
      <c r="C62" s="73" t="s">
        <v>1383</v>
      </c>
      <c r="D62" s="25" t="s">
        <v>1024</v>
      </c>
      <c r="E62" s="11" t="s">
        <v>1035</v>
      </c>
    </row>
    <row r="63" spans="1:5" ht="15.75" x14ac:dyDescent="0.25">
      <c r="A63" s="60">
        <v>123</v>
      </c>
      <c r="B63" s="19" t="s">
        <v>926</v>
      </c>
      <c r="C63" s="73" t="s">
        <v>1384</v>
      </c>
      <c r="D63" s="4" t="s">
        <v>1025</v>
      </c>
      <c r="E63" s="11" t="s">
        <v>1035</v>
      </c>
    </row>
    <row r="64" spans="1:5" ht="15.75" x14ac:dyDescent="0.25">
      <c r="A64" s="60">
        <v>124</v>
      </c>
      <c r="B64" s="19" t="s">
        <v>927</v>
      </c>
      <c r="C64" s="73" t="s">
        <v>1385</v>
      </c>
      <c r="D64" s="25" t="s">
        <v>1026</v>
      </c>
      <c r="E64" s="11" t="s">
        <v>1035</v>
      </c>
    </row>
    <row r="65" spans="1:5" ht="15.75" x14ac:dyDescent="0.25">
      <c r="A65" s="60">
        <v>125</v>
      </c>
      <c r="B65" s="19" t="s">
        <v>928</v>
      </c>
      <c r="C65" s="73" t="s">
        <v>1386</v>
      </c>
      <c r="D65" s="23" t="s">
        <v>1027</v>
      </c>
      <c r="E65" s="11" t="s">
        <v>1035</v>
      </c>
    </row>
    <row r="66" spans="1:5" ht="15.75" x14ac:dyDescent="0.25">
      <c r="A66" s="48">
        <v>126</v>
      </c>
      <c r="B66" s="19" t="s">
        <v>929</v>
      </c>
      <c r="C66" s="73" t="s">
        <v>1387</v>
      </c>
      <c r="D66" s="25" t="s">
        <v>1028</v>
      </c>
      <c r="E66" s="11" t="s">
        <v>1035</v>
      </c>
    </row>
    <row r="67" spans="1:5" ht="15.75" x14ac:dyDescent="0.25">
      <c r="A67" s="48">
        <v>127</v>
      </c>
      <c r="B67" s="19" t="s">
        <v>930</v>
      </c>
      <c r="C67" s="73" t="s">
        <v>1388</v>
      </c>
      <c r="D67" s="25" t="s">
        <v>1029</v>
      </c>
      <c r="E67" s="11" t="s">
        <v>1035</v>
      </c>
    </row>
    <row r="68" spans="1:5" ht="15.75" x14ac:dyDescent="0.25">
      <c r="A68" s="48">
        <v>128</v>
      </c>
      <c r="B68" s="19" t="s">
        <v>931</v>
      </c>
      <c r="C68" s="73" t="s">
        <v>1389</v>
      </c>
      <c r="D68" s="25" t="s">
        <v>1030</v>
      </c>
      <c r="E68" s="11" t="s">
        <v>1035</v>
      </c>
    </row>
    <row r="69" spans="1:5" ht="15.75" x14ac:dyDescent="0.25">
      <c r="A69" s="48">
        <v>129</v>
      </c>
      <c r="B69" s="19" t="s">
        <v>932</v>
      </c>
      <c r="C69" s="73" t="s">
        <v>1390</v>
      </c>
      <c r="D69" s="25" t="s">
        <v>1031</v>
      </c>
      <c r="E69" s="11" t="s">
        <v>1035</v>
      </c>
    </row>
    <row r="70" spans="1:5" ht="15.75" x14ac:dyDescent="0.25">
      <c r="A70" s="48">
        <v>130</v>
      </c>
      <c r="B70" s="19" t="s">
        <v>933</v>
      </c>
      <c r="C70" s="73" t="s">
        <v>1391</v>
      </c>
      <c r="D70" s="25" t="s">
        <v>1032</v>
      </c>
      <c r="E70" s="11" t="s">
        <v>1035</v>
      </c>
    </row>
    <row r="71" spans="1:5" ht="15.75" x14ac:dyDescent="0.25">
      <c r="A71" s="48">
        <v>131</v>
      </c>
      <c r="B71" s="19" t="s">
        <v>934</v>
      </c>
      <c r="C71" s="73" t="s">
        <v>1392</v>
      </c>
      <c r="D71" s="25" t="s">
        <v>1033</v>
      </c>
      <c r="E71" s="11" t="s">
        <v>1035</v>
      </c>
    </row>
    <row r="72" spans="1:5" ht="15.75" x14ac:dyDescent="0.25">
      <c r="A72" s="48">
        <v>132</v>
      </c>
      <c r="B72" s="19" t="s">
        <v>935</v>
      </c>
      <c r="C72" s="73" t="s">
        <v>1393</v>
      </c>
      <c r="D72" s="25" t="s">
        <v>1034</v>
      </c>
      <c r="E72" s="11" t="s">
        <v>1035</v>
      </c>
    </row>
    <row r="73" spans="1:5" ht="15.75" x14ac:dyDescent="0.25">
      <c r="A73" s="48">
        <v>133</v>
      </c>
      <c r="B73" s="19" t="s">
        <v>936</v>
      </c>
      <c r="C73" s="76" t="s">
        <v>1394</v>
      </c>
      <c r="D73" s="4" t="s">
        <v>1036</v>
      </c>
      <c r="E73" s="11" t="s">
        <v>1069</v>
      </c>
    </row>
    <row r="74" spans="1:5" ht="15.75" x14ac:dyDescent="0.25">
      <c r="A74" s="48">
        <v>134</v>
      </c>
      <c r="B74" s="19" t="s">
        <v>937</v>
      </c>
      <c r="C74" s="73" t="s">
        <v>1395</v>
      </c>
      <c r="D74" s="4" t="s">
        <v>1037</v>
      </c>
      <c r="E74" s="11" t="s">
        <v>1069</v>
      </c>
    </row>
    <row r="75" spans="1:5" ht="15.75" x14ac:dyDescent="0.25">
      <c r="A75" s="48">
        <v>135</v>
      </c>
      <c r="B75" s="19" t="s">
        <v>938</v>
      </c>
      <c r="C75" s="73" t="s">
        <v>1396</v>
      </c>
      <c r="D75" s="25" t="s">
        <v>1038</v>
      </c>
      <c r="E75" s="11" t="s">
        <v>1069</v>
      </c>
    </row>
    <row r="76" spans="1:5" ht="15.75" x14ac:dyDescent="0.25">
      <c r="A76" s="48">
        <v>136</v>
      </c>
      <c r="B76" s="19" t="s">
        <v>939</v>
      </c>
      <c r="C76" s="73" t="s">
        <v>1397</v>
      </c>
      <c r="D76" s="4" t="s">
        <v>1039</v>
      </c>
      <c r="E76" s="11" t="s">
        <v>1069</v>
      </c>
    </row>
    <row r="77" spans="1:5" ht="15.75" x14ac:dyDescent="0.25">
      <c r="A77" s="48">
        <v>137</v>
      </c>
      <c r="B77" s="19" t="s">
        <v>940</v>
      </c>
      <c r="C77" s="73" t="s">
        <v>1398</v>
      </c>
      <c r="D77" s="28" t="s">
        <v>1040</v>
      </c>
      <c r="E77" s="11" t="s">
        <v>1069</v>
      </c>
    </row>
    <row r="78" spans="1:5" ht="15.75" x14ac:dyDescent="0.25">
      <c r="A78" s="48">
        <v>138</v>
      </c>
      <c r="B78" s="19" t="s">
        <v>941</v>
      </c>
      <c r="C78" s="73" t="s">
        <v>1399</v>
      </c>
      <c r="D78" s="25" t="s">
        <v>1041</v>
      </c>
      <c r="E78" s="11" t="s">
        <v>1069</v>
      </c>
    </row>
    <row r="79" spans="1:5" ht="15.75" x14ac:dyDescent="0.25">
      <c r="A79" s="48">
        <v>139</v>
      </c>
      <c r="B79" s="19" t="s">
        <v>942</v>
      </c>
      <c r="C79" s="73" t="s">
        <v>1400</v>
      </c>
      <c r="D79" s="4" t="s">
        <v>1042</v>
      </c>
      <c r="E79" s="11" t="s">
        <v>1069</v>
      </c>
    </row>
    <row r="80" spans="1:5" ht="15.75" x14ac:dyDescent="0.25">
      <c r="A80" s="48">
        <v>140</v>
      </c>
      <c r="B80" s="19" t="s">
        <v>943</v>
      </c>
      <c r="C80" s="73" t="s">
        <v>1401</v>
      </c>
      <c r="D80" s="4" t="s">
        <v>1043</v>
      </c>
      <c r="E80" s="11" t="s">
        <v>1069</v>
      </c>
    </row>
    <row r="81" spans="1:5" ht="15.75" x14ac:dyDescent="0.25">
      <c r="A81" s="48">
        <v>141</v>
      </c>
      <c r="B81" s="19" t="s">
        <v>944</v>
      </c>
      <c r="C81" s="73" t="s">
        <v>1402</v>
      </c>
      <c r="D81" s="4" t="s">
        <v>1044</v>
      </c>
      <c r="E81" s="11" t="s">
        <v>1069</v>
      </c>
    </row>
    <row r="82" spans="1:5" ht="15.75" x14ac:dyDescent="0.25">
      <c r="A82" s="48">
        <v>142</v>
      </c>
      <c r="B82" s="19" t="s">
        <v>945</v>
      </c>
      <c r="C82" s="73" t="s">
        <v>1403</v>
      </c>
      <c r="D82" s="4" t="s">
        <v>1045</v>
      </c>
      <c r="E82" s="11" t="s">
        <v>1069</v>
      </c>
    </row>
    <row r="83" spans="1:5" ht="15.75" x14ac:dyDescent="0.25">
      <c r="A83" s="48">
        <v>143</v>
      </c>
      <c r="B83" s="19" t="s">
        <v>946</v>
      </c>
      <c r="C83" s="73" t="s">
        <v>1404</v>
      </c>
      <c r="D83" s="4" t="s">
        <v>1046</v>
      </c>
      <c r="E83" s="11" t="s">
        <v>1069</v>
      </c>
    </row>
    <row r="84" spans="1:5" ht="15.75" x14ac:dyDescent="0.25">
      <c r="A84" s="48">
        <v>144</v>
      </c>
      <c r="B84" s="19" t="s">
        <v>947</v>
      </c>
      <c r="C84" s="73" t="s">
        <v>1405</v>
      </c>
      <c r="D84" s="25" t="s">
        <v>1047</v>
      </c>
      <c r="E84" s="11" t="s">
        <v>1069</v>
      </c>
    </row>
    <row r="85" spans="1:5" ht="15.75" x14ac:dyDescent="0.25">
      <c r="A85" s="48">
        <v>145</v>
      </c>
      <c r="B85" s="19" t="s">
        <v>948</v>
      </c>
      <c r="C85" s="73" t="s">
        <v>1406</v>
      </c>
      <c r="D85" s="4" t="s">
        <v>1048</v>
      </c>
      <c r="E85" s="11" t="s">
        <v>1069</v>
      </c>
    </row>
    <row r="86" spans="1:5" ht="15.75" x14ac:dyDescent="0.25">
      <c r="A86" s="46">
        <v>146</v>
      </c>
      <c r="B86" s="19" t="s">
        <v>949</v>
      </c>
      <c r="C86" s="73" t="s">
        <v>1407</v>
      </c>
      <c r="D86" s="25" t="s">
        <v>1049</v>
      </c>
      <c r="E86" s="11" t="s">
        <v>1069</v>
      </c>
    </row>
    <row r="87" spans="1:5" ht="15.75" x14ac:dyDescent="0.25">
      <c r="A87" s="46">
        <v>147</v>
      </c>
      <c r="B87" s="19" t="s">
        <v>950</v>
      </c>
      <c r="C87" s="73" t="s">
        <v>1408</v>
      </c>
      <c r="D87" s="4" t="s">
        <v>1050</v>
      </c>
      <c r="E87" s="11" t="s">
        <v>1069</v>
      </c>
    </row>
    <row r="88" spans="1:5" ht="15.75" x14ac:dyDescent="0.25">
      <c r="A88" s="46">
        <v>148</v>
      </c>
      <c r="B88" s="19" t="s">
        <v>951</v>
      </c>
      <c r="C88" s="73" t="s">
        <v>1409</v>
      </c>
      <c r="D88" s="25" t="s">
        <v>1051</v>
      </c>
      <c r="E88" s="11" t="s">
        <v>1069</v>
      </c>
    </row>
    <row r="89" spans="1:5" ht="15.75" x14ac:dyDescent="0.25">
      <c r="A89" s="46">
        <v>149</v>
      </c>
      <c r="B89" s="19" t="s">
        <v>952</v>
      </c>
      <c r="C89" s="73" t="s">
        <v>1410</v>
      </c>
      <c r="D89" s="25" t="s">
        <v>1052</v>
      </c>
      <c r="E89" s="11" t="s">
        <v>1069</v>
      </c>
    </row>
    <row r="90" spans="1:5" ht="15.75" x14ac:dyDescent="0.25">
      <c r="A90" s="46">
        <v>150</v>
      </c>
      <c r="B90" s="19" t="s">
        <v>953</v>
      </c>
      <c r="C90" s="73" t="s">
        <v>1411</v>
      </c>
      <c r="D90" s="25" t="s">
        <v>1053</v>
      </c>
      <c r="E90" s="11" t="s">
        <v>1069</v>
      </c>
    </row>
    <row r="91" spans="1:5" ht="15.75" x14ac:dyDescent="0.25">
      <c r="A91" s="46">
        <v>151</v>
      </c>
      <c r="B91" s="19" t="s">
        <v>954</v>
      </c>
      <c r="C91" s="73" t="s">
        <v>1412</v>
      </c>
      <c r="D91" s="25" t="s">
        <v>1054</v>
      </c>
      <c r="E91" s="11" t="s">
        <v>1069</v>
      </c>
    </row>
    <row r="92" spans="1:5" ht="15.75" x14ac:dyDescent="0.25">
      <c r="A92" s="46">
        <v>152</v>
      </c>
      <c r="B92" s="19" t="s">
        <v>955</v>
      </c>
      <c r="C92" s="73" t="s">
        <v>1413</v>
      </c>
      <c r="D92" s="25" t="s">
        <v>1055</v>
      </c>
      <c r="E92" s="11" t="s">
        <v>1069</v>
      </c>
    </row>
    <row r="93" spans="1:5" ht="15.75" x14ac:dyDescent="0.25">
      <c r="A93" s="46">
        <v>153</v>
      </c>
      <c r="B93" s="19" t="s">
        <v>956</v>
      </c>
      <c r="C93" s="73" t="s">
        <v>1414</v>
      </c>
      <c r="D93" s="25" t="s">
        <v>1056</v>
      </c>
      <c r="E93" s="11" t="s">
        <v>1069</v>
      </c>
    </row>
    <row r="94" spans="1:5" ht="15.75" x14ac:dyDescent="0.25">
      <c r="A94" s="46">
        <v>154</v>
      </c>
      <c r="B94" s="19" t="s">
        <v>957</v>
      </c>
      <c r="C94" s="73" t="s">
        <v>1415</v>
      </c>
      <c r="D94" s="4" t="s">
        <v>1057</v>
      </c>
      <c r="E94" s="11" t="s">
        <v>1069</v>
      </c>
    </row>
    <row r="95" spans="1:5" ht="15.75" x14ac:dyDescent="0.25">
      <c r="A95" s="46">
        <v>155</v>
      </c>
      <c r="B95" s="19" t="s">
        <v>958</v>
      </c>
      <c r="C95" s="73" t="s">
        <v>1416</v>
      </c>
      <c r="D95" s="25" t="s">
        <v>1058</v>
      </c>
      <c r="E95" s="11" t="s">
        <v>1069</v>
      </c>
    </row>
    <row r="96" spans="1:5" ht="15.75" x14ac:dyDescent="0.25">
      <c r="A96" s="46">
        <v>156</v>
      </c>
      <c r="B96" s="19" t="s">
        <v>959</v>
      </c>
      <c r="C96" s="73" t="s">
        <v>1417</v>
      </c>
      <c r="D96" s="25" t="s">
        <v>1059</v>
      </c>
      <c r="E96" s="11" t="s">
        <v>1069</v>
      </c>
    </row>
    <row r="97" spans="1:5" ht="15.75" x14ac:dyDescent="0.25">
      <c r="A97" s="46">
        <v>157</v>
      </c>
      <c r="B97" s="19" t="s">
        <v>960</v>
      </c>
      <c r="C97" s="73" t="s">
        <v>1418</v>
      </c>
      <c r="D97" s="25" t="s">
        <v>1060</v>
      </c>
      <c r="E97" s="11" t="s">
        <v>1069</v>
      </c>
    </row>
    <row r="98" spans="1:5" ht="15.75" x14ac:dyDescent="0.25">
      <c r="A98" s="46">
        <v>158</v>
      </c>
      <c r="B98" s="19" t="s">
        <v>961</v>
      </c>
      <c r="C98" s="73" t="s">
        <v>1419</v>
      </c>
      <c r="D98" s="4" t="s">
        <v>1061</v>
      </c>
      <c r="E98" s="11" t="s">
        <v>1069</v>
      </c>
    </row>
    <row r="99" spans="1:5" ht="15.75" x14ac:dyDescent="0.25">
      <c r="A99" s="46">
        <v>159</v>
      </c>
      <c r="B99" s="19" t="s">
        <v>962</v>
      </c>
      <c r="C99" s="73" t="s">
        <v>1420</v>
      </c>
      <c r="D99" s="4" t="s">
        <v>1062</v>
      </c>
      <c r="E99" s="11" t="s">
        <v>1069</v>
      </c>
    </row>
    <row r="100" spans="1:5" ht="15.75" x14ac:dyDescent="0.25">
      <c r="A100" s="46">
        <v>160</v>
      </c>
      <c r="B100" s="19" t="s">
        <v>963</v>
      </c>
      <c r="C100" s="73" t="s">
        <v>1421</v>
      </c>
      <c r="D100" s="25" t="s">
        <v>1063</v>
      </c>
      <c r="E100" s="11" t="s">
        <v>1069</v>
      </c>
    </row>
    <row r="101" spans="1:5" ht="15.75" x14ac:dyDescent="0.25">
      <c r="A101" s="46">
        <v>161</v>
      </c>
      <c r="B101" s="19" t="s">
        <v>964</v>
      </c>
      <c r="C101" s="73" t="s">
        <v>1422</v>
      </c>
      <c r="D101" s="4" t="s">
        <v>1064</v>
      </c>
      <c r="E101" s="11" t="s">
        <v>1069</v>
      </c>
    </row>
    <row r="102" spans="1:5" ht="15.75" x14ac:dyDescent="0.25">
      <c r="A102" s="46">
        <v>162</v>
      </c>
      <c r="B102" s="19" t="s">
        <v>965</v>
      </c>
      <c r="C102" s="73" t="s">
        <v>1423</v>
      </c>
      <c r="D102" s="25" t="s">
        <v>1065</v>
      </c>
      <c r="E102" s="11" t="s">
        <v>1069</v>
      </c>
    </row>
    <row r="103" spans="1:5" ht="15.75" x14ac:dyDescent="0.25">
      <c r="A103" s="46">
        <v>163</v>
      </c>
      <c r="B103" s="19" t="s">
        <v>966</v>
      </c>
      <c r="C103" s="73" t="s">
        <v>1424</v>
      </c>
      <c r="D103" s="25" t="s">
        <v>1066</v>
      </c>
      <c r="E103" s="11" t="s">
        <v>1069</v>
      </c>
    </row>
    <row r="104" spans="1:5" ht="15.75" x14ac:dyDescent="0.25">
      <c r="A104" s="46">
        <v>164</v>
      </c>
      <c r="B104" s="19" t="s">
        <v>967</v>
      </c>
      <c r="C104" s="73" t="s">
        <v>1425</v>
      </c>
      <c r="D104" s="4" t="s">
        <v>1067</v>
      </c>
      <c r="E104" s="11" t="s">
        <v>1069</v>
      </c>
    </row>
    <row r="105" spans="1:5" ht="15.75" x14ac:dyDescent="0.25">
      <c r="A105" s="46">
        <v>165</v>
      </c>
      <c r="B105" s="19" t="s">
        <v>1616</v>
      </c>
      <c r="C105" s="73" t="s">
        <v>1426</v>
      </c>
      <c r="D105" s="4" t="s">
        <v>1068</v>
      </c>
      <c r="E105" s="11" t="s">
        <v>1069</v>
      </c>
    </row>
  </sheetData>
  <mergeCells count="8">
    <mergeCell ref="A1:E1"/>
    <mergeCell ref="A2:E2"/>
    <mergeCell ref="A3:E3"/>
    <mergeCell ref="A4:A5"/>
    <mergeCell ref="B4:B5"/>
    <mergeCell ref="D4:D5"/>
    <mergeCell ref="E4:E5"/>
    <mergeCell ref="C4:C5"/>
  </mergeCells>
  <conditionalFormatting sqref="D22">
    <cfRule type="containsText" priority="1" operator="containsText" text="Bayu Dwi Putra">
      <formula>NOT(ISERROR(SEARCH("Bayu Dwi Putra",D22)))</formula>
    </cfRule>
    <cfRule type="containsText" dxfId="11" priority="2" operator="containsText" text="Bayu Dwi Putra">
      <formula>NOT(ISERROR(SEARCH("Bayu Dwi Putra",D22)))</formula>
    </cfRule>
  </conditionalFormatting>
  <conditionalFormatting sqref="D16">
    <cfRule type="containsText" priority="3" operator="containsText" text="Bayu Dwi Putra">
      <formula>NOT(ISERROR(SEARCH("Bayu Dwi Putra",D16)))</formula>
    </cfRule>
    <cfRule type="containsText" dxfId="10" priority="4" operator="containsText" text="Bayu Dwi Putra">
      <formula>NOT(ISERROR(SEARCH("Bayu Dwi Putra",D16)))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>
      <selection activeCell="D7" sqref="D7:D31"/>
    </sheetView>
  </sheetViews>
  <sheetFormatPr defaultRowHeight="15" x14ac:dyDescent="0.25"/>
  <cols>
    <col min="1" max="1" width="5" customWidth="1"/>
    <col min="2" max="2" width="16.5703125" customWidth="1"/>
    <col min="3" max="3" width="12.5703125" customWidth="1"/>
    <col min="4" max="4" width="17.28515625" customWidth="1"/>
    <col min="5" max="5" width="9.5703125" customWidth="1"/>
    <col min="6" max="6" width="12.140625" customWidth="1"/>
    <col min="7" max="7" width="14" customWidth="1"/>
    <col min="8" max="8" width="17.7109375" customWidth="1"/>
    <col min="9" max="9" width="16.28515625" customWidth="1"/>
    <col min="10" max="10" width="15.71093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1071</v>
      </c>
      <c r="B3" s="93"/>
      <c r="C3" s="93"/>
      <c r="D3" s="93"/>
      <c r="E3" s="93"/>
    </row>
    <row r="4" spans="1:5" ht="15.75" x14ac:dyDescent="0.25">
      <c r="A4" s="92"/>
      <c r="B4" s="92"/>
      <c r="C4" s="92"/>
      <c r="D4" s="92"/>
      <c r="E4" s="92"/>
    </row>
    <row r="5" spans="1:5" ht="15.75" customHeight="1" x14ac:dyDescent="0.25">
      <c r="A5" s="88" t="s">
        <v>1427</v>
      </c>
      <c r="B5" s="88" t="s">
        <v>4</v>
      </c>
      <c r="C5" s="88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88"/>
      <c r="D6" s="88"/>
      <c r="E6" s="88"/>
    </row>
    <row r="7" spans="1:5" ht="15.75" x14ac:dyDescent="0.25">
      <c r="A7" s="19">
        <v>1</v>
      </c>
      <c r="B7" s="19" t="s">
        <v>155</v>
      </c>
      <c r="C7" s="65" t="s">
        <v>1153</v>
      </c>
      <c r="D7" s="8" t="s">
        <v>222</v>
      </c>
      <c r="E7" s="19" t="s">
        <v>154</v>
      </c>
    </row>
    <row r="8" spans="1:5" ht="15.75" x14ac:dyDescent="0.25">
      <c r="A8" s="19">
        <v>2</v>
      </c>
      <c r="B8" s="19" t="s">
        <v>156</v>
      </c>
      <c r="C8" s="66" t="s">
        <v>1154</v>
      </c>
      <c r="D8" s="14" t="s">
        <v>223</v>
      </c>
      <c r="E8" s="19" t="s">
        <v>154</v>
      </c>
    </row>
    <row r="9" spans="1:5" ht="15.75" x14ac:dyDescent="0.25">
      <c r="A9" s="11">
        <v>3</v>
      </c>
      <c r="B9" s="19" t="s">
        <v>160</v>
      </c>
      <c r="C9" s="66" t="s">
        <v>1158</v>
      </c>
      <c r="D9" s="5" t="s">
        <v>227</v>
      </c>
      <c r="E9" s="19" t="s">
        <v>154</v>
      </c>
    </row>
    <row r="10" spans="1:5" ht="15.75" x14ac:dyDescent="0.25">
      <c r="A10" s="19">
        <v>4</v>
      </c>
      <c r="B10" s="19" t="s">
        <v>168</v>
      </c>
      <c r="C10" s="66" t="s">
        <v>1166</v>
      </c>
      <c r="D10" s="5" t="s">
        <v>235</v>
      </c>
      <c r="E10" s="19" t="s">
        <v>154</v>
      </c>
    </row>
    <row r="11" spans="1:5" ht="15.75" x14ac:dyDescent="0.25">
      <c r="A11" s="19">
        <v>5</v>
      </c>
      <c r="B11" s="19" t="s">
        <v>180</v>
      </c>
      <c r="C11" s="66" t="s">
        <v>1178</v>
      </c>
      <c r="D11" s="5" t="s">
        <v>1618</v>
      </c>
      <c r="E11" s="19" t="s">
        <v>154</v>
      </c>
    </row>
    <row r="12" spans="1:5" ht="15.75" x14ac:dyDescent="0.25">
      <c r="A12" s="11">
        <v>6</v>
      </c>
      <c r="B12" s="19" t="s">
        <v>181</v>
      </c>
      <c r="C12" s="66" t="s">
        <v>1179</v>
      </c>
      <c r="D12" s="7" t="s">
        <v>248</v>
      </c>
      <c r="E12" s="19" t="s">
        <v>154</v>
      </c>
    </row>
    <row r="13" spans="1:5" ht="15.75" x14ac:dyDescent="0.25">
      <c r="A13" s="19">
        <v>7</v>
      </c>
      <c r="B13" s="19" t="s">
        <v>182</v>
      </c>
      <c r="C13" s="66" t="s">
        <v>1180</v>
      </c>
      <c r="D13" s="5" t="s">
        <v>249</v>
      </c>
      <c r="E13" s="19" t="s">
        <v>154</v>
      </c>
    </row>
    <row r="14" spans="1:5" ht="15.75" x14ac:dyDescent="0.25">
      <c r="A14" s="11">
        <v>8</v>
      </c>
      <c r="B14" s="19" t="s">
        <v>185</v>
      </c>
      <c r="C14" s="66" t="s">
        <v>1183</v>
      </c>
      <c r="D14" s="7" t="s">
        <v>1619</v>
      </c>
      <c r="E14" s="19" t="s">
        <v>154</v>
      </c>
    </row>
    <row r="15" spans="1:5" ht="15.75" x14ac:dyDescent="0.25">
      <c r="A15" s="19">
        <v>9</v>
      </c>
      <c r="B15" s="19" t="s">
        <v>209</v>
      </c>
      <c r="C15" s="67" t="s">
        <v>1207</v>
      </c>
      <c r="D15" s="5" t="s">
        <v>276</v>
      </c>
      <c r="E15" s="19" t="s">
        <v>283</v>
      </c>
    </row>
    <row r="16" spans="1:5" ht="15.75" x14ac:dyDescent="0.25">
      <c r="A16" s="19">
        <v>10</v>
      </c>
      <c r="B16" s="19" t="s">
        <v>210</v>
      </c>
      <c r="C16" s="66" t="s">
        <v>1208</v>
      </c>
      <c r="D16" s="5" t="s">
        <v>1631</v>
      </c>
      <c r="E16" s="19" t="s">
        <v>283</v>
      </c>
    </row>
    <row r="17" spans="1:5" ht="15.75" x14ac:dyDescent="0.25">
      <c r="A17" s="19">
        <v>11</v>
      </c>
      <c r="B17" s="19" t="s">
        <v>211</v>
      </c>
      <c r="C17" s="66" t="s">
        <v>1209</v>
      </c>
      <c r="D17" s="5" t="s">
        <v>278</v>
      </c>
      <c r="E17" s="19" t="s">
        <v>283</v>
      </c>
    </row>
    <row r="18" spans="1:5" ht="15.75" x14ac:dyDescent="0.25">
      <c r="A18" s="19">
        <v>12</v>
      </c>
      <c r="B18" s="19" t="s">
        <v>212</v>
      </c>
      <c r="C18" s="66" t="s">
        <v>1210</v>
      </c>
      <c r="D18" s="4" t="s">
        <v>279</v>
      </c>
      <c r="E18" s="19" t="s">
        <v>283</v>
      </c>
    </row>
    <row r="19" spans="1:5" ht="15.75" x14ac:dyDescent="0.25">
      <c r="A19" s="19">
        <v>13</v>
      </c>
      <c r="B19" s="19" t="s">
        <v>213</v>
      </c>
      <c r="C19" s="67" t="s">
        <v>1211</v>
      </c>
      <c r="D19" s="5" t="s">
        <v>280</v>
      </c>
      <c r="E19" s="19" t="s">
        <v>283</v>
      </c>
    </row>
    <row r="20" spans="1:5" ht="15.75" x14ac:dyDescent="0.25">
      <c r="A20" s="47">
        <v>14</v>
      </c>
      <c r="B20" s="19" t="s">
        <v>214</v>
      </c>
      <c r="C20" s="67" t="s">
        <v>1212</v>
      </c>
      <c r="D20" s="5" t="s">
        <v>281</v>
      </c>
      <c r="E20" s="19" t="s">
        <v>283</v>
      </c>
    </row>
    <row r="21" spans="1:5" ht="15.75" x14ac:dyDescent="0.25">
      <c r="A21" s="47">
        <v>15</v>
      </c>
      <c r="B21" s="19" t="s">
        <v>215</v>
      </c>
      <c r="C21" s="67" t="s">
        <v>1213</v>
      </c>
      <c r="D21" s="5" t="s">
        <v>282</v>
      </c>
      <c r="E21" s="19" t="s">
        <v>283</v>
      </c>
    </row>
    <row r="22" spans="1:5" ht="15.75" x14ac:dyDescent="0.25">
      <c r="A22" s="47">
        <v>16</v>
      </c>
      <c r="B22" s="19" t="s">
        <v>216</v>
      </c>
      <c r="C22" s="66" t="s">
        <v>1214</v>
      </c>
      <c r="D22" s="5" t="s">
        <v>284</v>
      </c>
      <c r="E22" s="19" t="s">
        <v>283</v>
      </c>
    </row>
    <row r="23" spans="1:5" ht="15.75" x14ac:dyDescent="0.25">
      <c r="A23" s="47">
        <v>17</v>
      </c>
      <c r="B23" s="19" t="s">
        <v>217</v>
      </c>
      <c r="C23" s="67" t="s">
        <v>1215</v>
      </c>
      <c r="D23" s="4" t="s">
        <v>285</v>
      </c>
      <c r="E23" s="19" t="s">
        <v>283</v>
      </c>
    </row>
    <row r="24" spans="1:5" ht="15.75" x14ac:dyDescent="0.25">
      <c r="A24" s="47">
        <v>18</v>
      </c>
      <c r="B24" s="19" t="s">
        <v>218</v>
      </c>
      <c r="C24" s="67" t="s">
        <v>1216</v>
      </c>
      <c r="D24" s="5" t="s">
        <v>286</v>
      </c>
      <c r="E24" s="19" t="s">
        <v>283</v>
      </c>
    </row>
    <row r="25" spans="1:5" ht="15.75" x14ac:dyDescent="0.25">
      <c r="A25" s="47">
        <v>19</v>
      </c>
      <c r="B25" s="19" t="s">
        <v>219</v>
      </c>
      <c r="C25" s="67" t="s">
        <v>1217</v>
      </c>
      <c r="D25" s="5" t="s">
        <v>287</v>
      </c>
      <c r="E25" s="19" t="s">
        <v>283</v>
      </c>
    </row>
    <row r="26" spans="1:5" ht="15.75" x14ac:dyDescent="0.25">
      <c r="A26" s="47">
        <v>20</v>
      </c>
      <c r="B26" s="19" t="s">
        <v>220</v>
      </c>
      <c r="C26" s="67" t="s">
        <v>1218</v>
      </c>
      <c r="D26" s="4" t="s">
        <v>288</v>
      </c>
      <c r="E26" s="19" t="s">
        <v>283</v>
      </c>
    </row>
    <row r="27" spans="1:5" ht="15.75" x14ac:dyDescent="0.25">
      <c r="A27" s="47">
        <v>21</v>
      </c>
      <c r="B27" s="19" t="s">
        <v>221</v>
      </c>
      <c r="C27" s="67" t="s">
        <v>1219</v>
      </c>
      <c r="D27" s="5" t="s">
        <v>1437</v>
      </c>
      <c r="E27" s="19" t="s">
        <v>283</v>
      </c>
    </row>
    <row r="28" spans="1:5" ht="15.75" x14ac:dyDescent="0.25">
      <c r="A28" s="47">
        <v>22</v>
      </c>
      <c r="B28" s="19" t="s">
        <v>294</v>
      </c>
      <c r="C28" s="67" t="s">
        <v>1220</v>
      </c>
      <c r="D28" s="7" t="s">
        <v>290</v>
      </c>
      <c r="E28" s="19" t="s">
        <v>283</v>
      </c>
    </row>
    <row r="29" spans="1:5" ht="15.75" x14ac:dyDescent="0.25">
      <c r="A29" s="47">
        <v>23</v>
      </c>
      <c r="B29" s="19" t="s">
        <v>295</v>
      </c>
      <c r="C29" s="67" t="s">
        <v>1221</v>
      </c>
      <c r="D29" s="14" t="s">
        <v>291</v>
      </c>
      <c r="E29" s="19" t="s">
        <v>283</v>
      </c>
    </row>
    <row r="30" spans="1:5" ht="15.75" x14ac:dyDescent="0.25">
      <c r="A30" s="47">
        <v>24</v>
      </c>
      <c r="B30" s="19" t="s">
        <v>296</v>
      </c>
      <c r="C30" s="67" t="s">
        <v>1222</v>
      </c>
      <c r="D30" s="4" t="s">
        <v>292</v>
      </c>
      <c r="E30" s="19" t="s">
        <v>283</v>
      </c>
    </row>
    <row r="31" spans="1:5" ht="15.75" x14ac:dyDescent="0.25">
      <c r="A31" s="47">
        <v>25</v>
      </c>
      <c r="B31" s="19" t="s">
        <v>297</v>
      </c>
      <c r="C31" s="67" t="s">
        <v>1223</v>
      </c>
      <c r="D31" s="14" t="s">
        <v>1617</v>
      </c>
      <c r="E31" s="19" t="s">
        <v>283</v>
      </c>
    </row>
  </sheetData>
  <mergeCells count="9">
    <mergeCell ref="A1:E1"/>
    <mergeCell ref="A2:E2"/>
    <mergeCell ref="A4:E4"/>
    <mergeCell ref="A5:A6"/>
    <mergeCell ref="B5:B6"/>
    <mergeCell ref="D5:D6"/>
    <mergeCell ref="E5:E6"/>
    <mergeCell ref="C5:C6"/>
    <mergeCell ref="A3:E3"/>
  </mergeCells>
  <printOptions horizontalCentered="1"/>
  <pageMargins left="0.7" right="0.7" top="0.75" bottom="0.75" header="0.3" footer="0.3"/>
  <pageSetup scale="140" fitToHeight="0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D7" sqref="D7:D25"/>
    </sheetView>
  </sheetViews>
  <sheetFormatPr defaultRowHeight="15" x14ac:dyDescent="0.25"/>
  <cols>
    <col min="1" max="1" width="4.42578125" customWidth="1"/>
    <col min="2" max="2" width="17" customWidth="1"/>
    <col min="3" max="3" width="12.28515625" customWidth="1"/>
    <col min="4" max="4" width="19.140625" customWidth="1"/>
    <col min="5" max="5" width="10.42578125" customWidth="1"/>
    <col min="7" max="7" width="15.5703125" customWidth="1"/>
    <col min="8" max="8" width="12.7109375" customWidth="1"/>
    <col min="9" max="9" width="15.28515625" customWidth="1"/>
    <col min="11" max="11" width="5" customWidth="1"/>
    <col min="12" max="12" width="11.85546875" customWidth="1"/>
    <col min="13" max="13" width="12.28515625" customWidth="1"/>
    <col min="14" max="14" width="13.85546875" customWidth="1"/>
    <col min="15" max="15" width="12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1072</v>
      </c>
      <c r="B3" s="93"/>
      <c r="C3" s="93"/>
      <c r="D3" s="93"/>
      <c r="E3" s="93"/>
    </row>
    <row r="4" spans="1:5" ht="15.75" x14ac:dyDescent="0.25">
      <c r="A4" s="92"/>
      <c r="B4" s="92"/>
      <c r="C4" s="92"/>
      <c r="D4" s="92"/>
      <c r="E4" s="92"/>
    </row>
    <row r="5" spans="1:5" ht="15.75" customHeight="1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ht="15.75" customHeight="1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1" t="s">
        <v>81</v>
      </c>
      <c r="C7" s="65" t="s">
        <v>1081</v>
      </c>
      <c r="D7" s="4" t="s">
        <v>6</v>
      </c>
      <c r="E7" s="11" t="s">
        <v>43</v>
      </c>
    </row>
    <row r="8" spans="1:5" ht="15.75" x14ac:dyDescent="0.25">
      <c r="A8" s="19">
        <v>2</v>
      </c>
      <c r="B8" s="11" t="s">
        <v>82</v>
      </c>
      <c r="C8" s="66" t="s">
        <v>1082</v>
      </c>
      <c r="D8" s="5" t="s">
        <v>7</v>
      </c>
      <c r="E8" s="11" t="s">
        <v>43</v>
      </c>
    </row>
    <row r="9" spans="1:5" ht="15.75" customHeight="1" x14ac:dyDescent="0.25">
      <c r="A9" s="19">
        <v>3</v>
      </c>
      <c r="B9" s="19" t="s">
        <v>83</v>
      </c>
      <c r="C9" s="66" t="s">
        <v>1083</v>
      </c>
      <c r="D9" s="34" t="s">
        <v>1621</v>
      </c>
      <c r="E9" s="19" t="s">
        <v>43</v>
      </c>
    </row>
    <row r="10" spans="1:5" ht="15.75" x14ac:dyDescent="0.25">
      <c r="A10" s="19">
        <v>4</v>
      </c>
      <c r="B10" s="11" t="s">
        <v>84</v>
      </c>
      <c r="C10" s="67" t="s">
        <v>1084</v>
      </c>
      <c r="D10" s="5" t="s">
        <v>9</v>
      </c>
      <c r="E10" s="11" t="s">
        <v>43</v>
      </c>
    </row>
    <row r="11" spans="1:5" ht="15.75" x14ac:dyDescent="0.25">
      <c r="A11" s="19">
        <v>5</v>
      </c>
      <c r="B11" s="11" t="s">
        <v>85</v>
      </c>
      <c r="C11" s="67" t="s">
        <v>1085</v>
      </c>
      <c r="D11" s="5" t="s">
        <v>10</v>
      </c>
      <c r="E11" s="11" t="s">
        <v>43</v>
      </c>
    </row>
    <row r="12" spans="1:5" ht="15.75" x14ac:dyDescent="0.25">
      <c r="A12" s="19">
        <v>6</v>
      </c>
      <c r="B12" s="11" t="s">
        <v>112</v>
      </c>
      <c r="C12" s="66" t="s">
        <v>1112</v>
      </c>
      <c r="D12" s="5" t="s">
        <v>37</v>
      </c>
      <c r="E12" s="11" t="s">
        <v>43</v>
      </c>
    </row>
    <row r="13" spans="1:5" ht="15.75" x14ac:dyDescent="0.25">
      <c r="A13" s="19">
        <v>7</v>
      </c>
      <c r="B13" s="11" t="s">
        <v>113</v>
      </c>
      <c r="C13" s="66" t="s">
        <v>1113</v>
      </c>
      <c r="D13" s="5" t="s">
        <v>38</v>
      </c>
      <c r="E13" s="11" t="s">
        <v>43</v>
      </c>
    </row>
    <row r="14" spans="1:5" ht="15.75" x14ac:dyDescent="0.25">
      <c r="A14" s="19">
        <v>8</v>
      </c>
      <c r="B14" s="11" t="s">
        <v>114</v>
      </c>
      <c r="C14" s="66" t="s">
        <v>1114</v>
      </c>
      <c r="D14" s="7" t="s">
        <v>39</v>
      </c>
      <c r="E14" s="11" t="s">
        <v>43</v>
      </c>
    </row>
    <row r="15" spans="1:5" ht="15.75" x14ac:dyDescent="0.25">
      <c r="A15" s="19">
        <v>9</v>
      </c>
      <c r="B15" s="11" t="s">
        <v>115</v>
      </c>
      <c r="C15" s="66" t="s">
        <v>1115</v>
      </c>
      <c r="D15" s="9" t="s">
        <v>40</v>
      </c>
      <c r="E15" s="11" t="s">
        <v>43</v>
      </c>
    </row>
    <row r="16" spans="1:5" ht="15.75" x14ac:dyDescent="0.25">
      <c r="A16" s="19">
        <v>10</v>
      </c>
      <c r="B16" s="77" t="s">
        <v>116</v>
      </c>
      <c r="C16" s="66" t="s">
        <v>1116</v>
      </c>
      <c r="D16" s="9" t="s">
        <v>41</v>
      </c>
      <c r="E16" s="77" t="s">
        <v>43</v>
      </c>
    </row>
    <row r="17" spans="1:5" ht="15.75" x14ac:dyDescent="0.25">
      <c r="A17" s="19">
        <v>11</v>
      </c>
      <c r="B17" s="11" t="s">
        <v>117</v>
      </c>
      <c r="C17" s="65" t="s">
        <v>1117</v>
      </c>
      <c r="D17" s="12" t="s">
        <v>44</v>
      </c>
      <c r="E17" s="11" t="s">
        <v>80</v>
      </c>
    </row>
    <row r="18" spans="1:5" ht="15.75" x14ac:dyDescent="0.25">
      <c r="A18" s="19">
        <v>12</v>
      </c>
      <c r="B18" s="19" t="s">
        <v>118</v>
      </c>
      <c r="C18" s="66" t="s">
        <v>1118</v>
      </c>
      <c r="D18" s="35" t="s">
        <v>1622</v>
      </c>
      <c r="E18" s="19" t="s">
        <v>80</v>
      </c>
    </row>
    <row r="19" spans="1:5" ht="15.75" x14ac:dyDescent="0.25">
      <c r="A19" s="19">
        <v>13</v>
      </c>
      <c r="B19" s="11" t="s">
        <v>119</v>
      </c>
      <c r="C19" s="66" t="s">
        <v>1119</v>
      </c>
      <c r="D19" s="14" t="s">
        <v>46</v>
      </c>
      <c r="E19" s="11" t="s">
        <v>80</v>
      </c>
    </row>
    <row r="20" spans="1:5" ht="15.75" x14ac:dyDescent="0.25">
      <c r="A20" s="19">
        <v>14</v>
      </c>
      <c r="B20" s="11" t="s">
        <v>120</v>
      </c>
      <c r="C20" s="67" t="s">
        <v>1120</v>
      </c>
      <c r="D20" s="5" t="s">
        <v>1429</v>
      </c>
      <c r="E20" s="11" t="s">
        <v>80</v>
      </c>
    </row>
    <row r="21" spans="1:5" ht="15.75" x14ac:dyDescent="0.25">
      <c r="A21" s="47">
        <v>15</v>
      </c>
      <c r="B21" s="11" t="s">
        <v>121</v>
      </c>
      <c r="C21" s="67" t="s">
        <v>1121</v>
      </c>
      <c r="D21" s="5" t="s">
        <v>48</v>
      </c>
      <c r="E21" s="11" t="s">
        <v>80</v>
      </c>
    </row>
    <row r="22" spans="1:5" ht="15.75" x14ac:dyDescent="0.25">
      <c r="A22" s="47">
        <v>16</v>
      </c>
      <c r="B22" s="11" t="s">
        <v>123</v>
      </c>
      <c r="C22" s="66" t="s">
        <v>1123</v>
      </c>
      <c r="D22" s="5" t="s">
        <v>50</v>
      </c>
      <c r="E22" s="11" t="s">
        <v>80</v>
      </c>
    </row>
    <row r="23" spans="1:5" ht="15.75" x14ac:dyDescent="0.25">
      <c r="A23" s="47">
        <v>17</v>
      </c>
      <c r="B23" s="11" t="s">
        <v>127</v>
      </c>
      <c r="C23" s="66" t="s">
        <v>1127</v>
      </c>
      <c r="D23" s="5" t="s">
        <v>54</v>
      </c>
      <c r="E23" s="11" t="s">
        <v>80</v>
      </c>
    </row>
    <row r="24" spans="1:5" ht="15.75" x14ac:dyDescent="0.25">
      <c r="A24" s="47">
        <v>18</v>
      </c>
      <c r="B24" s="11" t="s">
        <v>132</v>
      </c>
      <c r="C24" s="67" t="s">
        <v>1132</v>
      </c>
      <c r="D24" s="14" t="s">
        <v>1623</v>
      </c>
      <c r="E24" s="11" t="s">
        <v>80</v>
      </c>
    </row>
    <row r="25" spans="1:5" ht="15.75" x14ac:dyDescent="0.25">
      <c r="A25" s="47">
        <v>19</v>
      </c>
      <c r="B25" s="11" t="s">
        <v>133</v>
      </c>
      <c r="C25" s="66" t="s">
        <v>1133</v>
      </c>
      <c r="D25" s="5" t="s">
        <v>60</v>
      </c>
      <c r="E25" s="11" t="s">
        <v>80</v>
      </c>
    </row>
  </sheetData>
  <mergeCells count="9">
    <mergeCell ref="A1:E1"/>
    <mergeCell ref="A2:E2"/>
    <mergeCell ref="A4:E4"/>
    <mergeCell ref="A5:A6"/>
    <mergeCell ref="B5:B6"/>
    <mergeCell ref="D5:D6"/>
    <mergeCell ref="E5:E6"/>
    <mergeCell ref="A3:E3"/>
    <mergeCell ref="C5:C6"/>
  </mergeCells>
  <conditionalFormatting sqref="D21">
    <cfRule type="containsText" priority="1" operator="containsText" text="Bayu Dwi Putra">
      <formula>NOT(ISERROR(SEARCH("Bayu Dwi Putra",D21)))</formula>
    </cfRule>
    <cfRule type="containsText" dxfId="9" priority="2" operator="containsText" text="Bayu Dwi Putra">
      <formula>NOT(ISERROR(SEARCH("Bayu Dwi Putra",D21)))</formula>
    </cfRule>
  </conditionalFormatting>
  <printOptions horizontalCentered="1"/>
  <pageMargins left="0.7" right="0.7" top="0.75" bottom="0.75" header="0.3" footer="0.3"/>
  <pageSetup scale="140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4" workbookViewId="0">
      <selection activeCell="C7" sqref="C7:D21"/>
    </sheetView>
  </sheetViews>
  <sheetFormatPr defaultRowHeight="15" x14ac:dyDescent="0.25"/>
  <cols>
    <col min="1" max="1" width="4.42578125" customWidth="1"/>
    <col min="2" max="2" width="16.85546875" customWidth="1"/>
    <col min="3" max="3" width="12.28515625" customWidth="1"/>
    <col min="4" max="4" width="17.140625" customWidth="1"/>
    <col min="5" max="5" width="10.28515625" customWidth="1"/>
    <col min="7" max="7" width="14" customWidth="1"/>
    <col min="12" max="12" width="12.85546875" customWidth="1"/>
  </cols>
  <sheetData>
    <row r="1" spans="1:5" ht="15.75" x14ac:dyDescent="0.25">
      <c r="A1" s="87" t="s">
        <v>0</v>
      </c>
      <c r="B1" s="87"/>
      <c r="C1" s="87"/>
      <c r="D1" s="87"/>
      <c r="E1" s="87"/>
    </row>
    <row r="2" spans="1:5" ht="15.75" x14ac:dyDescent="0.25">
      <c r="A2" s="87" t="s">
        <v>1</v>
      </c>
      <c r="B2" s="87"/>
      <c r="C2" s="87"/>
      <c r="D2" s="87"/>
      <c r="E2" s="87"/>
    </row>
    <row r="3" spans="1:5" ht="18.75" x14ac:dyDescent="0.25">
      <c r="A3" s="93" t="s">
        <v>1073</v>
      </c>
      <c r="B3" s="93"/>
      <c r="C3" s="93"/>
      <c r="D3" s="93"/>
      <c r="E3" s="93"/>
    </row>
    <row r="4" spans="1:5" ht="15.75" x14ac:dyDescent="0.25">
      <c r="A4" s="92"/>
      <c r="B4" s="92"/>
      <c r="C4" s="92"/>
      <c r="D4" s="92"/>
      <c r="E4" s="92"/>
    </row>
    <row r="5" spans="1:5" x14ac:dyDescent="0.25">
      <c r="A5" s="88" t="s">
        <v>1427</v>
      </c>
      <c r="B5" s="88" t="s">
        <v>4</v>
      </c>
      <c r="C5" s="90" t="s">
        <v>1080</v>
      </c>
      <c r="D5" s="88" t="s">
        <v>2</v>
      </c>
      <c r="E5" s="88" t="s">
        <v>3</v>
      </c>
    </row>
    <row r="6" spans="1:5" x14ac:dyDescent="0.25">
      <c r="A6" s="88"/>
      <c r="B6" s="88"/>
      <c r="C6" s="91"/>
      <c r="D6" s="88"/>
      <c r="E6" s="88"/>
    </row>
    <row r="7" spans="1:5" ht="15.75" x14ac:dyDescent="0.25">
      <c r="A7" s="19">
        <v>1</v>
      </c>
      <c r="B7" s="19" t="s">
        <v>307</v>
      </c>
      <c r="C7" s="66" t="s">
        <v>1234</v>
      </c>
      <c r="D7" s="18" t="s">
        <v>322</v>
      </c>
      <c r="E7" s="19" t="s">
        <v>315</v>
      </c>
    </row>
    <row r="8" spans="1:5" ht="15.75" x14ac:dyDescent="0.25">
      <c r="A8" s="19">
        <v>2</v>
      </c>
      <c r="B8" s="19" t="s">
        <v>352</v>
      </c>
      <c r="C8" s="67" t="s">
        <v>1242</v>
      </c>
      <c r="D8" s="5" t="s">
        <v>330</v>
      </c>
      <c r="E8" s="19" t="s">
        <v>315</v>
      </c>
    </row>
    <row r="9" spans="1:5" ht="15.75" x14ac:dyDescent="0.25">
      <c r="A9" s="19">
        <v>3</v>
      </c>
      <c r="B9" s="19" t="s">
        <v>353</v>
      </c>
      <c r="C9" s="67" t="s">
        <v>1243</v>
      </c>
      <c r="D9" s="7" t="s">
        <v>331</v>
      </c>
      <c r="E9" s="19" t="s">
        <v>315</v>
      </c>
    </row>
    <row r="10" spans="1:5" ht="15.75" x14ac:dyDescent="0.25">
      <c r="A10" s="19">
        <v>4</v>
      </c>
      <c r="B10" s="19" t="s">
        <v>354</v>
      </c>
      <c r="C10" s="66" t="s">
        <v>1212</v>
      </c>
      <c r="D10" s="4" t="s">
        <v>332</v>
      </c>
      <c r="E10" s="19" t="s">
        <v>315</v>
      </c>
    </row>
    <row r="11" spans="1:5" ht="15.75" x14ac:dyDescent="0.25">
      <c r="A11" s="19">
        <v>5</v>
      </c>
      <c r="B11" s="19" t="s">
        <v>355</v>
      </c>
      <c r="C11" s="66" t="s">
        <v>1244</v>
      </c>
      <c r="D11" s="5" t="s">
        <v>333</v>
      </c>
      <c r="E11" s="19" t="s">
        <v>315</v>
      </c>
    </row>
    <row r="12" spans="1:5" ht="15.75" x14ac:dyDescent="0.25">
      <c r="A12" s="19">
        <v>6</v>
      </c>
      <c r="B12" s="19" t="s">
        <v>356</v>
      </c>
      <c r="C12" s="66" t="s">
        <v>1245</v>
      </c>
      <c r="D12" s="14" t="s">
        <v>334</v>
      </c>
      <c r="E12" s="19" t="s">
        <v>315</v>
      </c>
    </row>
    <row r="13" spans="1:5" ht="15.75" x14ac:dyDescent="0.25">
      <c r="A13" s="19">
        <v>7</v>
      </c>
      <c r="B13" s="19" t="s">
        <v>357</v>
      </c>
      <c r="C13" s="67" t="s">
        <v>1246</v>
      </c>
      <c r="D13" s="9" t="s">
        <v>335</v>
      </c>
      <c r="E13" s="19" t="s">
        <v>315</v>
      </c>
    </row>
    <row r="14" spans="1:5" ht="15.75" x14ac:dyDescent="0.25">
      <c r="A14" s="19">
        <v>8</v>
      </c>
      <c r="B14" s="19" t="s">
        <v>358</v>
      </c>
      <c r="C14" s="67" t="s">
        <v>1247</v>
      </c>
      <c r="D14" s="5" t="s">
        <v>336</v>
      </c>
      <c r="E14" s="19" t="s">
        <v>315</v>
      </c>
    </row>
    <row r="15" spans="1:5" ht="15.75" x14ac:dyDescent="0.25">
      <c r="A15" s="19">
        <v>9</v>
      </c>
      <c r="B15" s="19" t="s">
        <v>359</v>
      </c>
      <c r="C15" s="67" t="s">
        <v>1248</v>
      </c>
      <c r="D15" s="5" t="s">
        <v>337</v>
      </c>
      <c r="E15" s="19" t="s">
        <v>315</v>
      </c>
    </row>
    <row r="16" spans="1:5" ht="15.75" x14ac:dyDescent="0.25">
      <c r="A16" s="19">
        <v>10</v>
      </c>
      <c r="B16" s="19" t="s">
        <v>360</v>
      </c>
      <c r="C16" s="67" t="s">
        <v>1249</v>
      </c>
      <c r="D16" s="5" t="s">
        <v>338</v>
      </c>
      <c r="E16" s="19" t="s">
        <v>315</v>
      </c>
    </row>
    <row r="17" spans="1:5" ht="15.75" x14ac:dyDescent="0.25">
      <c r="A17" s="19">
        <v>11</v>
      </c>
      <c r="B17" s="19" t="s">
        <v>361</v>
      </c>
      <c r="C17" s="67" t="s">
        <v>1250</v>
      </c>
      <c r="D17" s="4" t="s">
        <v>339</v>
      </c>
      <c r="E17" s="19" t="s">
        <v>315</v>
      </c>
    </row>
    <row r="18" spans="1:5" ht="15.75" x14ac:dyDescent="0.25">
      <c r="A18" s="19">
        <v>12</v>
      </c>
      <c r="B18" s="19" t="s">
        <v>362</v>
      </c>
      <c r="C18" s="67" t="s">
        <v>1251</v>
      </c>
      <c r="D18" s="5" t="s">
        <v>1620</v>
      </c>
      <c r="E18" s="19" t="s">
        <v>315</v>
      </c>
    </row>
    <row r="19" spans="1:5" ht="15.75" x14ac:dyDescent="0.25">
      <c r="A19" s="19">
        <v>13</v>
      </c>
      <c r="B19" s="19" t="s">
        <v>363</v>
      </c>
      <c r="C19" s="67" t="s">
        <v>1224</v>
      </c>
      <c r="D19" s="13" t="s">
        <v>341</v>
      </c>
      <c r="E19" s="19" t="s">
        <v>315</v>
      </c>
    </row>
    <row r="20" spans="1:5" ht="15.75" x14ac:dyDescent="0.25">
      <c r="A20" s="19">
        <v>14</v>
      </c>
      <c r="B20" s="19" t="s">
        <v>365</v>
      </c>
      <c r="C20" s="67" t="s">
        <v>1253</v>
      </c>
      <c r="D20" s="5" t="s">
        <v>343</v>
      </c>
      <c r="E20" s="19" t="s">
        <v>315</v>
      </c>
    </row>
    <row r="21" spans="1:5" ht="15.75" x14ac:dyDescent="0.25">
      <c r="A21" s="47">
        <v>15</v>
      </c>
      <c r="B21" s="19" t="s">
        <v>366</v>
      </c>
      <c r="C21" s="67" t="s">
        <v>1254</v>
      </c>
      <c r="D21" s="4" t="s">
        <v>344</v>
      </c>
      <c r="E21" s="19" t="s">
        <v>315</v>
      </c>
    </row>
  </sheetData>
  <mergeCells count="9">
    <mergeCell ref="A1:E1"/>
    <mergeCell ref="A2:E2"/>
    <mergeCell ref="A3:E3"/>
    <mergeCell ref="A4:E4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X Mipa</vt:lpstr>
      <vt:lpstr>X Ips</vt:lpstr>
      <vt:lpstr>XI Mipa</vt:lpstr>
      <vt:lpstr>XI Ips</vt:lpstr>
      <vt:lpstr>XII Mipa</vt:lpstr>
      <vt:lpstr>XII Ips</vt:lpstr>
      <vt:lpstr>X Ruang 1</vt:lpstr>
      <vt:lpstr>X Ruang 2</vt:lpstr>
      <vt:lpstr>X Ruang 3</vt:lpstr>
      <vt:lpstr>X Ruang 4</vt:lpstr>
      <vt:lpstr>X Ruang 5</vt:lpstr>
      <vt:lpstr>X Ruang 6</vt:lpstr>
      <vt:lpstr>X Ruang 7</vt:lpstr>
      <vt:lpstr>X Ruang 8</vt:lpstr>
      <vt:lpstr>X Ruang 9</vt:lpstr>
      <vt:lpstr>XI Ruang 1</vt:lpstr>
      <vt:lpstr>XI Ruang 2</vt:lpstr>
      <vt:lpstr>XI Ruang 3</vt:lpstr>
      <vt:lpstr>XI Ruang 4</vt:lpstr>
      <vt:lpstr>XI Ruang 5</vt:lpstr>
      <vt:lpstr>XI Ruang 6</vt:lpstr>
      <vt:lpstr>XI Ruang 7</vt:lpstr>
      <vt:lpstr>XI Ruang 8</vt:lpstr>
      <vt:lpstr>XI Ruang 9</vt:lpstr>
      <vt:lpstr>XII Ruang 1</vt:lpstr>
      <vt:lpstr>XII Ruang 2</vt:lpstr>
      <vt:lpstr>XII Ruang 3</vt:lpstr>
      <vt:lpstr>XII Ruang 4</vt:lpstr>
      <vt:lpstr>XII Ruang 5</vt:lpstr>
      <vt:lpstr>XII Ruang 6</vt:lpstr>
      <vt:lpstr>XII Ruang 7</vt:lpstr>
      <vt:lpstr>XII Ruang 8</vt:lpstr>
      <vt:lpstr>XII Ruang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RPC</cp:lastModifiedBy>
  <cp:lastPrinted>2021-11-13T01:22:35Z</cp:lastPrinted>
  <dcterms:created xsi:type="dcterms:W3CDTF">2021-11-10T03:15:41Z</dcterms:created>
  <dcterms:modified xsi:type="dcterms:W3CDTF">2021-11-25T15:16:50Z</dcterms:modified>
</cp:coreProperties>
</file>